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ya.Galiyeva\Desktop\Current work (ДПИ)\ВСС\ВСС на сайт\"/>
    </mc:Choice>
  </mc:AlternateContent>
  <bookViews>
    <workbookView xWindow="0" yWindow="0" windowWidth="28800" windowHeight="11835"/>
  </bookViews>
  <sheets>
    <sheet name="01.07.2018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1" l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R33" i="1"/>
  <c r="S32" i="1"/>
  <c r="F32" i="1"/>
  <c r="S31" i="1"/>
  <c r="F31" i="1"/>
  <c r="S30" i="1"/>
  <c r="F30" i="1"/>
  <c r="S29" i="1"/>
  <c r="F29" i="1"/>
  <c r="S28" i="1"/>
  <c r="F28" i="1"/>
  <c r="S27" i="1"/>
  <c r="I27" i="1"/>
  <c r="S26" i="1"/>
  <c r="I26" i="1"/>
  <c r="S25" i="1"/>
  <c r="H25" i="1"/>
  <c r="B25" i="1"/>
  <c r="H24" i="1"/>
  <c r="S24" i="1" s="1"/>
  <c r="H23" i="1"/>
  <c r="H33" i="1" s="1"/>
  <c r="M22" i="1"/>
  <c r="S22" i="1" s="1"/>
  <c r="M21" i="1"/>
  <c r="C21" i="1"/>
  <c r="S21" i="1" s="1"/>
  <c r="L20" i="1"/>
  <c r="K20" i="1"/>
  <c r="J20" i="1"/>
  <c r="I20" i="1"/>
  <c r="G20" i="1"/>
  <c r="C20" i="1"/>
  <c r="S20" i="1" s="1"/>
  <c r="M19" i="1"/>
  <c r="K19" i="1"/>
  <c r="G19" i="1"/>
  <c r="C19" i="1"/>
  <c r="L19" i="1" s="1"/>
  <c r="O18" i="1"/>
  <c r="N18" i="1"/>
  <c r="L18" i="1"/>
  <c r="K18" i="1"/>
  <c r="J18" i="1"/>
  <c r="I18" i="1"/>
  <c r="G18" i="1"/>
  <c r="C18" i="1"/>
  <c r="S18" i="1" s="1"/>
  <c r="M17" i="1"/>
  <c r="C17" i="1"/>
  <c r="L17" i="1" s="1"/>
  <c r="M16" i="1"/>
  <c r="L16" i="1"/>
  <c r="K16" i="1"/>
  <c r="J16" i="1"/>
  <c r="S16" i="1" s="1"/>
  <c r="D16" i="1"/>
  <c r="D33" i="1" s="1"/>
  <c r="D44" i="1" s="1"/>
  <c r="M15" i="1"/>
  <c r="L15" i="1"/>
  <c r="K15" i="1"/>
  <c r="J15" i="1"/>
  <c r="G15" i="1"/>
  <c r="F15" i="1"/>
  <c r="F33" i="1" s="1"/>
  <c r="F44" i="1" s="1"/>
  <c r="C15" i="1"/>
  <c r="S15" i="1" s="1"/>
  <c r="M14" i="1"/>
  <c r="L14" i="1"/>
  <c r="E14" i="1"/>
  <c r="E33" i="1" s="1"/>
  <c r="E44" i="1" s="1"/>
  <c r="C14" i="1"/>
  <c r="K14" i="1" s="1"/>
  <c r="Q13" i="1"/>
  <c r="P13" i="1"/>
  <c r="L13" i="1"/>
  <c r="K13" i="1"/>
  <c r="S13" i="1" s="1"/>
  <c r="J13" i="1"/>
  <c r="G13" i="1"/>
  <c r="C13" i="1"/>
  <c r="M12" i="1"/>
  <c r="L12" i="1"/>
  <c r="K12" i="1"/>
  <c r="J12" i="1"/>
  <c r="S12" i="1" s="1"/>
  <c r="I12" i="1"/>
  <c r="C12" i="1"/>
  <c r="L11" i="1"/>
  <c r="K11" i="1"/>
  <c r="J11" i="1"/>
  <c r="I11" i="1"/>
  <c r="G11" i="1"/>
  <c r="S11" i="1" s="1"/>
  <c r="R10" i="1"/>
  <c r="Q10" i="1"/>
  <c r="Q33" i="1" s="1"/>
  <c r="R44" i="1" s="1"/>
  <c r="M10" i="1"/>
  <c r="L10" i="1"/>
  <c r="K10" i="1"/>
  <c r="J10" i="1"/>
  <c r="S10" i="1" s="1"/>
  <c r="L9" i="1"/>
  <c r="K9" i="1"/>
  <c r="J9" i="1"/>
  <c r="I9" i="1"/>
  <c r="S9" i="1" s="1"/>
  <c r="G9" i="1"/>
  <c r="C9" i="1"/>
  <c r="M8" i="1"/>
  <c r="C8" i="1"/>
  <c r="L8" i="1" s="1"/>
  <c r="R7" i="1"/>
  <c r="P7" i="1"/>
  <c r="P33" i="1" s="1"/>
  <c r="P44" i="1" s="1"/>
  <c r="O7" i="1"/>
  <c r="O33" i="1" s="1"/>
  <c r="O44" i="1" s="1"/>
  <c r="N7" i="1"/>
  <c r="N33" i="1" s="1"/>
  <c r="N44" i="1" s="1"/>
  <c r="M7" i="1"/>
  <c r="M33" i="1" s="1"/>
  <c r="M44" i="1" s="1"/>
  <c r="L7" i="1"/>
  <c r="K7" i="1"/>
  <c r="J7" i="1"/>
  <c r="S7" i="1" s="1"/>
  <c r="I7" i="1"/>
  <c r="G7" i="1"/>
  <c r="C7" i="1"/>
  <c r="L6" i="1"/>
  <c r="K6" i="1"/>
  <c r="J6" i="1"/>
  <c r="J33" i="1" s="1"/>
  <c r="J44" i="1" s="1"/>
  <c r="I6" i="1"/>
  <c r="S6" i="1" s="1"/>
  <c r="G6" i="1"/>
  <c r="G33" i="1" s="1"/>
  <c r="G44" i="1" s="1"/>
  <c r="C6" i="1"/>
  <c r="C33" i="1" s="1"/>
  <c r="C44" i="1" s="1"/>
  <c r="L33" i="1" l="1"/>
  <c r="L44" i="1" s="1"/>
  <c r="S19" i="1"/>
  <c r="I33" i="1"/>
  <c r="K8" i="1"/>
  <c r="K33" i="1" s="1"/>
  <c r="K44" i="1" s="1"/>
  <c r="S14" i="1"/>
  <c r="K17" i="1"/>
  <c r="S17" i="1" s="1"/>
  <c r="S23" i="1"/>
  <c r="S8" i="1" l="1"/>
  <c r="S33" i="1" s="1"/>
</calcChain>
</file>

<file path=xl/sharedStrings.xml><?xml version="1.0" encoding="utf-8"?>
<sst xmlns="http://schemas.openxmlformats.org/spreadsheetml/2006/main" count="57" uniqueCount="57">
  <si>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</si>
  <si>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</si>
  <si>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</si>
  <si>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</si>
  <si>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</si>
  <si>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Единого накопительного пенсионного фонда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</si>
  <si>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</si>
  <si>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</si>
  <si>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</si>
  <si>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</si>
  <si>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>Программа 
Даму-Факторинг</t>
  </si>
  <si>
    <t xml:space="preserve">Программа 
Лизинг </t>
  </si>
  <si>
    <t>Программа микрокредитования женского предпринимательства</t>
  </si>
  <si>
    <t>Программа 
Даму-Микро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</si>
  <si>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</si>
  <si>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</si>
  <si>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</si>
  <si>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</si>
  <si>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</si>
  <si>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из средств ЕНПФ</t>
  </si>
  <si>
    <t>Программа ЕБРР для МСБ</t>
  </si>
  <si>
    <t>Программа ЕБРР Женщины в бизнесе</t>
  </si>
  <si>
    <t>Программа 
АБР 
2 транш</t>
  </si>
  <si>
    <t>Программа
АБР 
3 транш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</si>
  <si>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</si>
  <si>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</si>
  <si>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</si>
  <si>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</si>
  <si>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</si>
  <si>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</si>
  <si>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</si>
  <si>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</si>
  <si>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Цесна 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</si>
  <si>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</si>
  <si>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</si>
  <si>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</si>
  <si>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</si>
  <si>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</si>
  <si>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</si>
  <si>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</si>
  <si>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Эксимбанк Казахстан</t>
  </si>
  <si>
    <t>АО Tengri Bank</t>
  </si>
  <si>
    <t>ТОО МФО Арнур Кредит</t>
  </si>
  <si>
    <t>ТОО МФО КМФ</t>
  </si>
  <si>
    <t>ТОО МФО Ырыс</t>
  </si>
  <si>
    <t>ТОО РИЦ Кызылорда</t>
  </si>
  <si>
    <t>АО Лизинг Групп</t>
  </si>
  <si>
    <t>АО Аль Сакр Финанс</t>
  </si>
  <si>
    <t>AО ForteLeasing</t>
  </si>
  <si>
    <t>ТОО Евразийский лизинг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</si>
  <si>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</si>
  <si>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</si>
  <si>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</si>
  <si>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Единого накопительного пенсионного фонда Фонд "Даму" осуществляет исключительно агентские функции</t>
  </si>
  <si>
    <t>** по средствам ЕБРР Фонд "Даму" является гарантом</t>
  </si>
  <si>
    <t>проверка</t>
  </si>
  <si>
    <t>Информация о временно свободных средствах в Партнерах Фонда в разрезе программ Фонда по состоянию на 01.08.2018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</si>
</sst>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_-* #,##0.0_р_._-;\-* #,##0.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165" fontId="3" fillId="3" borderId="4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65" fontId="3" fillId="5" borderId="0" xfId="1" applyNumberFormat="1" applyFont="1" applyFill="1" applyBorder="1" applyAlignment="1">
      <alignment horizontal="center" vertical="center" wrapText="1"/>
    </xf>
    <xf numFmtId="164" fontId="0" fillId="6" borderId="1" xfId="1" applyNumberFormat="1" applyFont="1" applyFill="1" applyBorder="1"/>
    <xf numFmtId="165" fontId="5" fillId="6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0" fillId="0" borderId="0" xfId="1" applyNumberFormat="1" applyFont="1" applyFill="1"/>
    <xf numFmtId="165" fontId="3" fillId="0" borderId="2" xfId="1" applyNumberFormat="1" applyFont="1" applyFill="1" applyBorder="1" applyAlignment="1">
      <alignment horizontal="right" indent="1"/>
    </xf>
    <xf numFmtId="165" fontId="6" fillId="7" borderId="0" xfId="1" applyNumberFormat="1" applyFont="1" applyFill="1" applyBorder="1" applyAlignment="1">
      <alignment horizontal="right" indent="1"/>
    </xf>
    <xf numFmtId="165" fontId="0" fillId="6" borderId="0" xfId="1" applyNumberFormat="1" applyFont="1" applyFill="1"/>
    <xf numFmtId="165" fontId="6" fillId="0" borderId="1" xfId="1" applyNumberFormat="1" applyFont="1" applyFill="1" applyBorder="1"/>
    <xf numFmtId="165" fontId="7" fillId="0" borderId="1" xfId="1" applyNumberFormat="1" applyFont="1" applyFill="1" applyBorder="1"/>
    <xf numFmtId="165" fontId="5" fillId="0" borderId="1" xfId="1" applyNumberFormat="1" applyFont="1" applyFill="1" applyBorder="1"/>
    <xf numFmtId="165" fontId="6" fillId="6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left" indent="1"/>
    </xf>
    <xf numFmtId="165" fontId="6" fillId="6" borderId="1" xfId="1" applyNumberFormat="1" applyFont="1" applyFill="1" applyBorder="1" applyAlignment="1">
      <alignment horizontal="right" indent="1"/>
    </xf>
    <xf numFmtId="165" fontId="7" fillId="6" borderId="1" xfId="1" applyNumberFormat="1" applyFont="1" applyFill="1" applyBorder="1"/>
    <xf numFmtId="165" fontId="3" fillId="0" borderId="1" xfId="1" applyNumberFormat="1" applyFont="1" applyBorder="1" applyAlignment="1">
      <alignment horizontal="left" indent="1"/>
    </xf>
    <xf numFmtId="165" fontId="3" fillId="0" borderId="1" xfId="1" applyNumberFormat="1" applyFont="1" applyFill="1" applyBorder="1" applyAlignment="1">
      <alignment horizontal="right" indent="1"/>
    </xf>
    <xf numFmtId="165" fontId="3" fillId="7" borderId="0" xfId="1" applyNumberFormat="1" applyFont="1" applyFill="1" applyBorder="1" applyAlignment="1">
      <alignment horizontal="right" indent="1"/>
    </xf>
    <xf numFmtId="164" fontId="0" fillId="6" borderId="0" xfId="1" applyNumberFormat="1" applyFont="1" applyFill="1" applyBorder="1"/>
    <xf numFmtId="165" fontId="3" fillId="0" borderId="7" xfId="1" applyNumberFormat="1" applyFont="1" applyBorder="1" applyAlignment="1">
      <alignment horizontal="left" indent="1"/>
    </xf>
    <xf numFmtId="165" fontId="3" fillId="0" borderId="0" xfId="1" applyNumberFormat="1" applyFont="1" applyFill="1" applyBorder="1" applyAlignment="1">
      <alignment horizontal="right" indent="1"/>
    </xf>
    <xf numFmtId="165" fontId="3" fillId="6" borderId="0" xfId="1" applyNumberFormat="1" applyFont="1" applyFill="1" applyBorder="1" applyAlignment="1">
      <alignment horizontal="right" indent="1"/>
    </xf>
    <xf numFmtId="165" fontId="6" fillId="0" borderId="7" xfId="1" applyNumberFormat="1" applyFont="1" applyFill="1" applyBorder="1" applyAlignment="1">
      <alignment horizontal="left" indent="1"/>
    </xf>
    <xf numFmtId="164" fontId="0" fillId="6" borderId="0" xfId="1" applyNumberFormat="1" applyFont="1" applyFill="1"/>
    <xf numFmtId="165" fontId="6" fillId="0" borderId="7" xfId="1" applyNumberFormat="1" applyFont="1" applyFill="1" applyBorder="1" applyAlignment="1">
      <alignment horizontal="right" indent="1"/>
    </xf>
    <xf numFmtId="165" fontId="0" fillId="7" borderId="0" xfId="1" applyNumberFormat="1" applyFont="1" applyFill="1" applyBorder="1"/>
    <xf numFmtId="165" fontId="0" fillId="0" borderId="0" xfId="1" applyNumberFormat="1" applyFont="1" applyBorder="1"/>
    <xf numFmtId="165" fontId="3" fillId="3" borderId="5" xfId="1" applyNumberFormat="1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wrapText="1"/>
    </xf>
    <xf numFmtId="165" fontId="2" fillId="2" borderId="0" xfId="1" applyNumberFormat="1" applyFont="1" applyFill="1" applyBorder="1" applyAlignment="1">
      <alignment horizontal="left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165" fontId="3" fillId="3" borderId="3" xfId="1" applyNumberFormat="1" applyFont="1" applyFill="1" applyBorder="1" applyAlignment="1">
      <alignment horizontal="center" vertical="center" wrapText="1"/>
    </xf>
    <xf numFmtId="165" fontId="3" fillId="3" borderId="4" xfId="1" applyNumberFormat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ya.Galiyeva/Desktop/Current%20work%20(&#1044;&#1055;&#1048;)/&#1042;&#1057;&#1057;/&#1042;&#1057;&#1057;%20&#1085;&#1072;%2001.08.2018/01.08.2018%20&#1088;&#1072;&#1073;.%20&#1092;&#1072;&#1081;&#1083;%20&#1077;&#1078;&#1077;&#1084;&#1077;&#1089;&#1103;&#1095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Capital"/>
      <sheetName val="KASSA"/>
      <sheetName val="RBK"/>
      <sheetName val="АКБ"/>
      <sheetName val="Альфа"/>
      <sheetName val="АТФ"/>
      <sheetName val="БЦК"/>
      <sheetName val="ВТБ"/>
      <sheetName val="Евр"/>
      <sheetName val="ККБ"/>
      <sheetName val="НБК"/>
      <sheetName val="НУР"/>
      <sheetName val="Сбер"/>
      <sheetName val="Тенгр"/>
      <sheetName val="Форте"/>
      <sheetName val="Цесна"/>
      <sheetName val="Эксим"/>
      <sheetName val="Арнур"/>
      <sheetName val="Тойота"/>
      <sheetName val="РИЦ КОрда"/>
      <sheetName val="ЫРЫС"/>
      <sheetName val="Лизинг Групп"/>
      <sheetName val="АльСакр СК Лизинг"/>
      <sheetName val="Технолизинг"/>
      <sheetName val="Евразлизинг"/>
      <sheetName val="Qazaq"/>
      <sheetName val="Астана"/>
      <sheetName val="Фортелизинг"/>
      <sheetName val="КИБ"/>
      <sheetName val="КМФ"/>
      <sheetName val="Дельта"/>
      <sheetName val="в млн данные"/>
      <sheetName val="Лист1"/>
      <sheetName val="Лист3"/>
    </sheetNames>
    <sheetDataSet>
      <sheetData sheetId="0"/>
      <sheetData sheetId="1">
        <row r="5">
          <cell r="C5">
            <v>638770122.45999956</v>
          </cell>
        </row>
        <row r="6">
          <cell r="C6">
            <v>-837688403.98000026</v>
          </cell>
        </row>
        <row r="7">
          <cell r="C7">
            <v>12579343</v>
          </cell>
        </row>
        <row r="8">
          <cell r="C8">
            <v>-5805579231.6899986</v>
          </cell>
        </row>
        <row r="10">
          <cell r="C10">
            <v>-614569519.12000024</v>
          </cell>
        </row>
        <row r="11">
          <cell r="C11">
            <v>-88418266.320000127</v>
          </cell>
        </row>
        <row r="12">
          <cell r="C12">
            <v>18791474.479999989</v>
          </cell>
        </row>
        <row r="14">
          <cell r="C14">
            <v>8052443051.7800007</v>
          </cell>
        </row>
        <row r="15">
          <cell r="C15">
            <v>166796604.6500001</v>
          </cell>
        </row>
        <row r="17">
          <cell r="C17">
            <v>-184153665.42000008</v>
          </cell>
        </row>
        <row r="18">
          <cell r="C18">
            <v>2761711449.5699997</v>
          </cell>
        </row>
        <row r="20">
          <cell r="C20">
            <v>147129218.88999999</v>
          </cell>
        </row>
        <row r="21">
          <cell r="C21">
            <v>-23661102.870000005</v>
          </cell>
        </row>
        <row r="22">
          <cell r="C22">
            <v>4384008374.920002</v>
          </cell>
        </row>
        <row r="167">
          <cell r="C167">
            <v>-1879039.7600000054</v>
          </cell>
        </row>
        <row r="169">
          <cell r="C169">
            <v>-1879039.7600000054</v>
          </cell>
        </row>
        <row r="175">
          <cell r="C175">
            <v>0</v>
          </cell>
        </row>
        <row r="181">
          <cell r="C181">
            <v>0</v>
          </cell>
        </row>
        <row r="182">
          <cell r="D182">
            <v>0</v>
          </cell>
        </row>
        <row r="183">
          <cell r="C183">
            <v>-24445174.240000002</v>
          </cell>
        </row>
        <row r="185">
          <cell r="C185">
            <v>-1071428.6100000001</v>
          </cell>
        </row>
        <row r="186">
          <cell r="C186">
            <v>0</v>
          </cell>
        </row>
        <row r="187">
          <cell r="C187">
            <v>-89249402.299999997</v>
          </cell>
        </row>
        <row r="188">
          <cell r="C188">
            <v>-37798563.859999992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-152564569.00999999</v>
          </cell>
        </row>
        <row r="197">
          <cell r="C197">
            <v>234009703.74000001</v>
          </cell>
        </row>
        <row r="199">
          <cell r="C199">
            <v>23189054.460000068</v>
          </cell>
        </row>
        <row r="200">
          <cell r="C200">
            <v>480260.74000000022</v>
          </cell>
        </row>
        <row r="201">
          <cell r="C201">
            <v>-5969421.4799999818</v>
          </cell>
        </row>
        <row r="202">
          <cell r="C202">
            <v>4281072.3299999963</v>
          </cell>
        </row>
        <row r="203">
          <cell r="C203">
            <v>255990669.79000008</v>
          </cell>
        </row>
        <row r="208">
          <cell r="C208">
            <v>65123518</v>
          </cell>
        </row>
        <row r="209">
          <cell r="C209">
            <v>0</v>
          </cell>
        </row>
        <row r="210">
          <cell r="B210" t="str">
            <v>ТОО МФО Тойота Файнаншл Сервисез Казахстан</v>
          </cell>
          <cell r="C210">
            <v>7359948</v>
          </cell>
        </row>
        <row r="211">
          <cell r="C211">
            <v>72483466</v>
          </cell>
        </row>
        <row r="216">
          <cell r="C216">
            <v>-1455224274.7099991</v>
          </cell>
        </row>
        <row r="217">
          <cell r="C217">
            <v>929804329.63999939</v>
          </cell>
        </row>
        <row r="218">
          <cell r="C218">
            <v>-525419945.06999969</v>
          </cell>
        </row>
        <row r="225">
          <cell r="C225">
            <v>234241020.84000206</v>
          </cell>
        </row>
        <row r="228">
          <cell r="C228">
            <v>0</v>
          </cell>
          <cell r="D228">
            <v>0</v>
          </cell>
        </row>
        <row r="229">
          <cell r="C229">
            <v>234241020.84000206</v>
          </cell>
        </row>
        <row r="236">
          <cell r="C236">
            <v>219784523.5</v>
          </cell>
        </row>
        <row r="238">
          <cell r="C238">
            <v>319389743.1500001</v>
          </cell>
        </row>
        <row r="246">
          <cell r="C246">
            <v>-2338059675</v>
          </cell>
        </row>
        <row r="247">
          <cell r="C247">
            <v>234470459.91000342</v>
          </cell>
        </row>
        <row r="249">
          <cell r="C249">
            <v>-2103589215.0899966</v>
          </cell>
        </row>
        <row r="256">
          <cell r="C256">
            <v>-1350728910.2399998</v>
          </cell>
        </row>
        <row r="257">
          <cell r="C257">
            <v>-100639927.36000016</v>
          </cell>
        </row>
        <row r="258">
          <cell r="C258">
            <v>-1451368837.5999999</v>
          </cell>
        </row>
        <row r="264">
          <cell r="C264">
            <v>2104022150.6200042</v>
          </cell>
        </row>
        <row r="265">
          <cell r="C265">
            <v>201862799.86000824</v>
          </cell>
        </row>
        <row r="266">
          <cell r="C266">
            <v>785902833.89999962</v>
          </cell>
        </row>
        <row r="267">
          <cell r="C267">
            <v>173417790.78999901</v>
          </cell>
        </row>
        <row r="268">
          <cell r="C268">
            <v>-873102541.44000053</v>
          </cell>
        </row>
        <row r="269">
          <cell r="C269">
            <v>1323779649.5799999</v>
          </cell>
        </row>
        <row r="270">
          <cell r="C270">
            <v>430808203.51999998</v>
          </cell>
        </row>
        <row r="271">
          <cell r="C271">
            <v>49261468.690002382</v>
          </cell>
        </row>
        <row r="272">
          <cell r="C272">
            <v>25540444.88000004</v>
          </cell>
        </row>
        <row r="273">
          <cell r="C273">
            <v>-17428822.649999857</v>
          </cell>
        </row>
        <row r="275">
          <cell r="C275">
            <v>20910182.299999714</v>
          </cell>
        </row>
        <row r="277">
          <cell r="C277">
            <v>4224974160.0500131</v>
          </cell>
        </row>
        <row r="283">
          <cell r="C283">
            <v>-131083358.87999988</v>
          </cell>
        </row>
        <row r="284">
          <cell r="C284">
            <v>198752028.29999924</v>
          </cell>
        </row>
        <row r="285">
          <cell r="C285">
            <v>-39745321.039999843</v>
          </cell>
        </row>
        <row r="286">
          <cell r="C286">
            <v>33113270.329999924</v>
          </cell>
        </row>
        <row r="287">
          <cell r="C287">
            <v>499728482.05000019</v>
          </cell>
        </row>
        <row r="288">
          <cell r="C288">
            <v>495950439.37000072</v>
          </cell>
        </row>
        <row r="289">
          <cell r="C289">
            <v>319033922.68999988</v>
          </cell>
        </row>
        <row r="290">
          <cell r="C290">
            <v>19364264.290000021</v>
          </cell>
        </row>
        <row r="291">
          <cell r="C291">
            <v>-630902825.37999988</v>
          </cell>
        </row>
        <row r="292">
          <cell r="C292">
            <v>-264423877.07000113</v>
          </cell>
        </row>
        <row r="294">
          <cell r="C294">
            <v>-180530471.44999993</v>
          </cell>
        </row>
        <row r="296">
          <cell r="C296">
            <v>319256553.2099992</v>
          </cell>
        </row>
        <row r="302">
          <cell r="C302">
            <v>-1267379416.3300014</v>
          </cell>
        </row>
        <row r="303">
          <cell r="C303">
            <v>651628484.93000221</v>
          </cell>
        </row>
        <row r="304">
          <cell r="C304">
            <v>-112051478.3299998</v>
          </cell>
        </row>
        <row r="305">
          <cell r="C305">
            <v>129057306.88999939</v>
          </cell>
        </row>
        <row r="306">
          <cell r="C306">
            <v>80245909.560000196</v>
          </cell>
        </row>
        <row r="307">
          <cell r="C307">
            <v>32773513.009999454</v>
          </cell>
        </row>
        <row r="308">
          <cell r="C308">
            <v>520547045.81999993</v>
          </cell>
        </row>
        <row r="309">
          <cell r="C309">
            <v>35878438.889999092</v>
          </cell>
        </row>
        <row r="310">
          <cell r="C310">
            <v>652280921.87000012</v>
          </cell>
        </row>
        <row r="311">
          <cell r="C311">
            <v>-624253991.61000085</v>
          </cell>
        </row>
        <row r="313">
          <cell r="C313">
            <v>-284562147.51000017</v>
          </cell>
        </row>
        <row r="315">
          <cell r="C315">
            <v>-185835412.81000179</v>
          </cell>
        </row>
        <row r="324">
          <cell r="C324">
            <v>3141895758.5700011</v>
          </cell>
        </row>
        <row r="325">
          <cell r="C325">
            <v>188220774.79999995</v>
          </cell>
        </row>
        <row r="328">
          <cell r="C328">
            <v>-638108596.35000038</v>
          </cell>
        </row>
        <row r="329">
          <cell r="C329">
            <v>0</v>
          </cell>
        </row>
        <row r="331">
          <cell r="C331">
            <v>495189703.54999948</v>
          </cell>
        </row>
        <row r="335">
          <cell r="C335">
            <v>39782585.839999914</v>
          </cell>
        </row>
        <row r="336">
          <cell r="C336">
            <v>-142039515.72999996</v>
          </cell>
        </row>
        <row r="337">
          <cell r="C337">
            <v>457980220.69999993</v>
          </cell>
        </row>
        <row r="338">
          <cell r="C338">
            <v>129753688.73999998</v>
          </cell>
        </row>
        <row r="339">
          <cell r="C339">
            <v>-1151990617</v>
          </cell>
        </row>
        <row r="340">
          <cell r="C340">
            <v>1673319517.2299986</v>
          </cell>
        </row>
        <row r="341">
          <cell r="C341">
            <v>4194003520.349998</v>
          </cell>
        </row>
        <row r="396">
          <cell r="C396">
            <v>851130184.33999991</v>
          </cell>
        </row>
        <row r="397">
          <cell r="C397">
            <v>28457681</v>
          </cell>
        </row>
        <row r="398">
          <cell r="C398">
            <v>1338252895.4000001</v>
          </cell>
        </row>
        <row r="399">
          <cell r="C399">
            <v>351110533.43000013</v>
          </cell>
        </row>
        <row r="400">
          <cell r="C400">
            <v>848303688.24999976</v>
          </cell>
        </row>
        <row r="401">
          <cell r="C401">
            <v>676700273.06999993</v>
          </cell>
        </row>
        <row r="402">
          <cell r="C402">
            <v>11305686</v>
          </cell>
        </row>
        <row r="403">
          <cell r="C403">
            <v>0</v>
          </cell>
        </row>
        <row r="404">
          <cell r="C404">
            <v>289684117.57999998</v>
          </cell>
        </row>
        <row r="405">
          <cell r="C405">
            <v>4394945059.0699997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zoomScale="85" zoomScaleNormal="85" workbookViewId="0">
      <selection sqref="A1:XFD1048576"/>
    </sheetView>
  </sheetViews>
  <sheetFormatPr defaultRowHeight="15" x14ac:dyDescent="0.25"/>
  <cols>
    <col min="1" max="1" width="7" style="1" customWidth="1"/>
    <col min="2" max="2" width="34.85546875" style="2" customWidth="1"/>
    <col min="3" max="3" width="23.7109375" style="2" customWidth="1"/>
    <col min="4" max="4" width="20.85546875" style="2" customWidth="1"/>
    <col min="5" max="5" width="14.5703125" style="2" customWidth="1"/>
    <col min="6" max="7" width="20.85546875" style="2" customWidth="1"/>
    <col min="8" max="8" width="19.42578125" style="2" bestFit="1" customWidth="1"/>
    <col min="9" max="9" width="22.28515625" style="2" customWidth="1"/>
    <col min="10" max="10" width="23.42578125" style="2" customWidth="1"/>
    <col min="11" max="11" width="23.7109375" style="2" customWidth="1"/>
    <col min="12" max="12" width="21.85546875" style="2" customWidth="1"/>
    <col min="13" max="13" width="23.7109375" style="2" customWidth="1"/>
    <col min="14" max="14" width="23.85546875" style="2" customWidth="1"/>
    <col min="15" max="15" width="21.85546875" style="2" customWidth="1"/>
    <col min="16" max="17" width="22" style="2" customWidth="1"/>
    <col min="18" max="18" width="22.42578125" style="2" customWidth="1"/>
    <col min="19" max="19" width="24.42578125" style="2" customWidth="1"/>
    <col min="20" max="20" width="28.140625" style="31" customWidth="1"/>
    <col min="21" max="16384" width="9.140625" style="2"/>
  </cols>
  <sheetData>
    <row r="1" spans="1:20" ht="15" customHeight="1" x14ac:dyDescent="0.25">
      <c r="C1" s="2" t="s">
        <v>56</v>
      </c>
      <c r="T1" s="35"/>
    </row>
    <row r="2" spans="1:20" x14ac:dyDescent="0.25">
      <c r="T2" s="35"/>
    </row>
    <row r="3" spans="1:20" ht="30" x14ac:dyDescent="0.25">
      <c r="A3" s="36" t="s">
        <v>0</v>
      </c>
      <c r="B3" s="36" t="s">
        <v>1</v>
      </c>
      <c r="C3" s="37" t="s">
        <v>2</v>
      </c>
      <c r="D3" s="38"/>
      <c r="E3" s="38"/>
      <c r="F3" s="38"/>
      <c r="G3" s="38"/>
      <c r="H3" s="39"/>
      <c r="I3" s="3" t="s">
        <v>3</v>
      </c>
      <c r="J3" s="40" t="s">
        <v>4</v>
      </c>
      <c r="K3" s="40"/>
      <c r="L3" s="40"/>
      <c r="M3" s="41" t="s">
        <v>5</v>
      </c>
      <c r="N3" s="40" t="s">
        <v>6</v>
      </c>
      <c r="O3" s="40"/>
      <c r="P3" s="40"/>
      <c r="Q3" s="40"/>
      <c r="R3" s="40"/>
      <c r="S3" s="36" t="s">
        <v>7</v>
      </c>
      <c r="T3" s="35"/>
    </row>
    <row r="4" spans="1:20" x14ac:dyDescent="0.25">
      <c r="A4" s="36"/>
      <c r="B4" s="36"/>
      <c r="C4" s="32" t="s">
        <v>8</v>
      </c>
      <c r="D4" s="32" t="s">
        <v>9</v>
      </c>
      <c r="E4" s="32" t="s">
        <v>10</v>
      </c>
      <c r="F4" s="32" t="s">
        <v>11</v>
      </c>
      <c r="G4" s="32" t="s">
        <v>12</v>
      </c>
      <c r="H4" s="32" t="s">
        <v>13</v>
      </c>
      <c r="I4" s="32" t="s">
        <v>14</v>
      </c>
      <c r="J4" s="34" t="s">
        <v>15</v>
      </c>
      <c r="K4" s="34"/>
      <c r="L4" s="34"/>
      <c r="M4" s="41"/>
      <c r="N4" s="40"/>
      <c r="O4" s="40"/>
      <c r="P4" s="40"/>
      <c r="Q4" s="40"/>
      <c r="R4" s="40"/>
      <c r="S4" s="36"/>
      <c r="T4" s="35"/>
    </row>
    <row r="5" spans="1:20" ht="75" x14ac:dyDescent="0.25">
      <c r="A5" s="36"/>
      <c r="B5" s="36"/>
      <c r="C5" s="33"/>
      <c r="D5" s="33"/>
      <c r="E5" s="33"/>
      <c r="F5" s="33"/>
      <c r="G5" s="33"/>
      <c r="H5" s="33"/>
      <c r="I5" s="33"/>
      <c r="J5" s="4" t="s">
        <v>16</v>
      </c>
      <c r="K5" s="4" t="s">
        <v>17</v>
      </c>
      <c r="L5" s="4" t="s">
        <v>18</v>
      </c>
      <c r="M5" s="4" t="s">
        <v>19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  <c r="S5" s="36"/>
      <c r="T5" s="5"/>
    </row>
    <row r="6" spans="1:20" s="12" customFormat="1" x14ac:dyDescent="0.25">
      <c r="A6" s="6">
        <v>1</v>
      </c>
      <c r="B6" s="7" t="s">
        <v>25</v>
      </c>
      <c r="C6" s="8">
        <f>'[1]свод общий'!C14</f>
        <v>8052443051.7800007</v>
      </c>
      <c r="D6" s="8"/>
      <c r="E6" s="8"/>
      <c r="F6" s="9"/>
      <c r="G6" s="8">
        <f>'[1]свод общий'!C188</f>
        <v>-37798563.859999992</v>
      </c>
      <c r="H6" s="8"/>
      <c r="I6" s="8">
        <f>'[1]свод общий'!C396</f>
        <v>851130184.33999991</v>
      </c>
      <c r="J6" s="8">
        <f>'[1]свод общий'!C269</f>
        <v>1323779649.5799999</v>
      </c>
      <c r="K6" s="8">
        <f>'[1]свод общий'!C288</f>
        <v>495950439.37000072</v>
      </c>
      <c r="L6" s="8">
        <f>'[1]свод общий'!C307</f>
        <v>32773513.009999454</v>
      </c>
      <c r="M6" s="9"/>
      <c r="N6" s="8"/>
      <c r="O6" s="8"/>
      <c r="P6" s="8"/>
      <c r="Q6" s="8"/>
      <c r="R6" s="8"/>
      <c r="S6" s="10">
        <f>SUM(C6:R6)</f>
        <v>10718278274.220001</v>
      </c>
      <c r="T6" s="11"/>
    </row>
    <row r="7" spans="1:20" s="12" customFormat="1" x14ac:dyDescent="0.25">
      <c r="A7" s="6">
        <v>3</v>
      </c>
      <c r="B7" s="7" t="s">
        <v>26</v>
      </c>
      <c r="C7" s="8">
        <f>'[1]свод общий'!C7</f>
        <v>12579343</v>
      </c>
      <c r="D7" s="8"/>
      <c r="E7" s="8"/>
      <c r="F7" s="8"/>
      <c r="G7" s="8">
        <f>'[1]свод общий'!D182</f>
        <v>0</v>
      </c>
      <c r="H7" s="8"/>
      <c r="I7" s="8">
        <f>'[1]свод общий'!C397</f>
        <v>28457681</v>
      </c>
      <c r="J7" s="8">
        <f>'[1]свод общий'!C267</f>
        <v>173417790.78999901</v>
      </c>
      <c r="K7" s="8">
        <f>'[1]свод общий'!C286</f>
        <v>33113270.329999924</v>
      </c>
      <c r="L7" s="8">
        <f>'[1]свод общий'!C305</f>
        <v>129057306.88999939</v>
      </c>
      <c r="M7" s="8">
        <f>'[1]свод общий'!C339</f>
        <v>-1151990617</v>
      </c>
      <c r="N7" s="8">
        <f>'[1]свод общий'!C246</f>
        <v>-2338059675</v>
      </c>
      <c r="O7" s="8">
        <f>'[1]свод общий'!C256</f>
        <v>-1350728910.2399998</v>
      </c>
      <c r="P7" s="8">
        <f>'[1]свод общий'!C216</f>
        <v>-1455224274.7099991</v>
      </c>
      <c r="Q7" s="8"/>
      <c r="R7" s="8">
        <f>'[1]свод общий'!C236</f>
        <v>219784523.5</v>
      </c>
      <c r="S7" s="10">
        <f t="shared" ref="S7:S32" si="0">SUM(C7:R7)</f>
        <v>-5699593561.4400005</v>
      </c>
      <c r="T7" s="11"/>
    </row>
    <row r="8" spans="1:20" s="12" customFormat="1" x14ac:dyDescent="0.25">
      <c r="A8" s="6">
        <v>4</v>
      </c>
      <c r="B8" s="7" t="s">
        <v>27</v>
      </c>
      <c r="C8" s="8">
        <f>'[1]свод общий'!C17</f>
        <v>-184153665.42000008</v>
      </c>
      <c r="D8" s="8"/>
      <c r="E8" s="8"/>
      <c r="F8" s="8"/>
      <c r="G8" s="8"/>
      <c r="H8" s="8"/>
      <c r="I8" s="8"/>
      <c r="J8" s="13"/>
      <c r="K8" s="13">
        <f>SUMIF($G$167:$G$179,$C8,$T$167:$T$179)</f>
        <v>0</v>
      </c>
      <c r="L8" s="13">
        <f>SUMIF($G$186:$G$198,$C8,$T$186:$T$198)</f>
        <v>0</v>
      </c>
      <c r="M8" s="13">
        <f>'[1]свод общий'!C325</f>
        <v>188220774.79999995</v>
      </c>
      <c r="N8" s="8"/>
      <c r="O8" s="8"/>
      <c r="P8" s="8"/>
      <c r="Q8" s="8"/>
      <c r="R8" s="8"/>
      <c r="S8" s="10">
        <f t="shared" si="0"/>
        <v>4067109.379999876</v>
      </c>
      <c r="T8" s="11"/>
    </row>
    <row r="9" spans="1:20" s="12" customFormat="1" x14ac:dyDescent="0.25">
      <c r="A9" s="6">
        <v>5</v>
      </c>
      <c r="B9" s="7" t="s">
        <v>28</v>
      </c>
      <c r="C9" s="8">
        <f>'[1]свод общий'!C5</f>
        <v>638770122.45999956</v>
      </c>
      <c r="D9" s="8"/>
      <c r="E9" s="8"/>
      <c r="F9" s="8"/>
      <c r="G9" s="8">
        <f>'[1]свод общий'!C181</f>
        <v>0</v>
      </c>
      <c r="H9" s="8"/>
      <c r="I9" s="8">
        <f>'[1]свод общий'!C398</f>
        <v>1338252895.4000001</v>
      </c>
      <c r="J9" s="8">
        <f>'[1]свод общий'!C270</f>
        <v>430808203.51999998</v>
      </c>
      <c r="K9" s="8">
        <f>'[1]свод общий'!C289</f>
        <v>319033922.68999988</v>
      </c>
      <c r="L9" s="8">
        <f>'[1]свод общий'!C308</f>
        <v>520547045.81999993</v>
      </c>
      <c r="M9" s="8"/>
      <c r="N9" s="8"/>
      <c r="O9" s="8"/>
      <c r="P9" s="8"/>
      <c r="Q9" s="8"/>
      <c r="R9" s="8"/>
      <c r="S9" s="10">
        <f>SUM(C9:R9)</f>
        <v>3247412189.8899994</v>
      </c>
      <c r="T9" s="11"/>
    </row>
    <row r="10" spans="1:20" s="12" customFormat="1" x14ac:dyDescent="0.25">
      <c r="A10" s="6">
        <v>6</v>
      </c>
      <c r="B10" s="7" t="s">
        <v>29</v>
      </c>
      <c r="C10" s="8"/>
      <c r="D10" s="8"/>
      <c r="E10" s="8"/>
      <c r="F10" s="8"/>
      <c r="G10" s="8"/>
      <c r="H10" s="8"/>
      <c r="I10" s="8"/>
      <c r="J10" s="8">
        <f>'[1]свод общий'!C264</f>
        <v>2104022150.6200042</v>
      </c>
      <c r="K10" s="8">
        <f>'[1]свод общий'!C283</f>
        <v>-131083358.87999988</v>
      </c>
      <c r="L10" s="8">
        <f>'[1]свод общий'!C302</f>
        <v>-1267379416.3300014</v>
      </c>
      <c r="M10" s="8">
        <f>'[1]свод общий'!C324</f>
        <v>3141895758.5700011</v>
      </c>
      <c r="N10" s="8"/>
      <c r="O10" s="8"/>
      <c r="P10" s="8"/>
      <c r="Q10" s="8">
        <f>'[1]свод общий'!C228</f>
        <v>0</v>
      </c>
      <c r="R10" s="8">
        <f>'[1]свод общий'!D228</f>
        <v>0</v>
      </c>
      <c r="S10" s="10">
        <f t="shared" si="0"/>
        <v>3847455133.9800043</v>
      </c>
      <c r="T10" s="11"/>
    </row>
    <row r="11" spans="1:20" s="12" customFormat="1" x14ac:dyDescent="0.25">
      <c r="A11" s="6">
        <v>7</v>
      </c>
      <c r="B11" s="7" t="s">
        <v>30</v>
      </c>
      <c r="C11" s="8"/>
      <c r="D11" s="8"/>
      <c r="E11" s="8"/>
      <c r="F11" s="8"/>
      <c r="G11" s="8">
        <f>'[1]свод общий'!C190</f>
        <v>0</v>
      </c>
      <c r="H11" s="8"/>
      <c r="I11" s="8">
        <f>'[1]свод общий'!C400</f>
        <v>848303688.24999976</v>
      </c>
      <c r="J11" s="8">
        <f>'[1]свод общий'!C265</f>
        <v>201862799.86000824</v>
      </c>
      <c r="K11" s="8">
        <f>'[1]свод общий'!C284</f>
        <v>198752028.29999924</v>
      </c>
      <c r="L11" s="8">
        <f>'[1]свод общий'!C303</f>
        <v>651628484.93000221</v>
      </c>
      <c r="M11" s="8"/>
      <c r="N11" s="8"/>
      <c r="O11" s="8"/>
      <c r="P11" s="8"/>
      <c r="Q11" s="8"/>
      <c r="R11" s="8"/>
      <c r="S11" s="10">
        <f t="shared" si="0"/>
        <v>1900547001.3400095</v>
      </c>
      <c r="T11" s="11"/>
    </row>
    <row r="12" spans="1:20" s="12" customFormat="1" x14ac:dyDescent="0.25">
      <c r="A12" s="6">
        <v>8</v>
      </c>
      <c r="B12" s="7" t="s">
        <v>31</v>
      </c>
      <c r="C12" s="8">
        <f>'[1]свод общий'!C6</f>
        <v>-837688403.98000026</v>
      </c>
      <c r="D12" s="8"/>
      <c r="E12" s="8"/>
      <c r="F12" s="8"/>
      <c r="G12" s="8"/>
      <c r="H12" s="8"/>
      <c r="I12" s="8">
        <f>'[1]свод общий'!C399</f>
        <v>351110533.43000013</v>
      </c>
      <c r="J12" s="8">
        <f>'[1]свод общий'!C272</f>
        <v>25540444.88000004</v>
      </c>
      <c r="K12" s="8">
        <f>'[1]свод общий'!C291</f>
        <v>-630902825.37999988</v>
      </c>
      <c r="L12" s="8">
        <f>'[1]свод общий'!C310</f>
        <v>652280921.87000012</v>
      </c>
      <c r="M12" s="8">
        <f>'[1]свод общий'!C328</f>
        <v>-638108596.35000038</v>
      </c>
      <c r="N12" s="8"/>
      <c r="O12" s="8"/>
      <c r="P12" s="8"/>
      <c r="Q12" s="8"/>
      <c r="R12" s="8"/>
      <c r="S12" s="10">
        <f t="shared" si="0"/>
        <v>-1077767925.5300002</v>
      </c>
      <c r="T12" s="11"/>
    </row>
    <row r="13" spans="1:20" s="12" customFormat="1" x14ac:dyDescent="0.25">
      <c r="A13" s="6">
        <v>9</v>
      </c>
      <c r="B13" s="7" t="s">
        <v>32</v>
      </c>
      <c r="C13" s="8">
        <f>'[1]свод общий'!C11</f>
        <v>-88418266.320000127</v>
      </c>
      <c r="D13" s="8"/>
      <c r="E13" s="8"/>
      <c r="F13" s="8"/>
      <c r="G13" s="8">
        <f>'[1]свод общий'!C186</f>
        <v>0</v>
      </c>
      <c r="H13" s="8"/>
      <c r="I13" s="8"/>
      <c r="J13" s="8">
        <f>'[1]свод общий'!C268</f>
        <v>-873102541.44000053</v>
      </c>
      <c r="K13" s="8">
        <f>'[1]свод общий'!C287</f>
        <v>499728482.05000019</v>
      </c>
      <c r="L13" s="8">
        <f>'[1]свод общий'!C306</f>
        <v>80245909.560000196</v>
      </c>
      <c r="M13" s="8"/>
      <c r="N13" s="8"/>
      <c r="O13" s="8"/>
      <c r="P13" s="8">
        <f>'[1]свод общий'!C217</f>
        <v>929804329.63999939</v>
      </c>
      <c r="Q13" s="8">
        <f>'[1]свод общий'!C225</f>
        <v>234241020.84000206</v>
      </c>
      <c r="R13" s="8"/>
      <c r="S13" s="10">
        <f t="shared" si="0"/>
        <v>782498934.33000112</v>
      </c>
      <c r="T13" s="11"/>
    </row>
    <row r="14" spans="1:20" s="12" customFormat="1" x14ac:dyDescent="0.25">
      <c r="A14" s="6">
        <v>10</v>
      </c>
      <c r="B14" s="7" t="s">
        <v>33</v>
      </c>
      <c r="C14" s="8">
        <f>'[1]свод общий'!C18</f>
        <v>2761711449.5699997</v>
      </c>
      <c r="D14" s="8"/>
      <c r="E14" s="8">
        <f>'[1]свод общий'!C175</f>
        <v>0</v>
      </c>
      <c r="F14" s="8"/>
      <c r="G14" s="8"/>
      <c r="H14" s="8"/>
      <c r="I14" s="8"/>
      <c r="J14" s="13"/>
      <c r="K14" s="13">
        <f>SUMIF($G$167:$G$179,$C14,$T$167:$T$179)</f>
        <v>0</v>
      </c>
      <c r="L14" s="13">
        <f>SUMIF($G$186:$G$198,$C14,$T$186:$T$198)</f>
        <v>0</v>
      </c>
      <c r="M14" s="13">
        <f>'[1]свод общий'!C338</f>
        <v>129753688.73999998</v>
      </c>
      <c r="N14" s="8"/>
      <c r="O14" s="8"/>
      <c r="P14" s="8"/>
      <c r="Q14" s="8"/>
      <c r="R14" s="8"/>
      <c r="S14" s="10">
        <f t="shared" si="0"/>
        <v>2891465138.3099995</v>
      </c>
      <c r="T14" s="11"/>
    </row>
    <row r="15" spans="1:20" s="12" customFormat="1" x14ac:dyDescent="0.25">
      <c r="A15" s="6">
        <v>11</v>
      </c>
      <c r="B15" s="7" t="s">
        <v>34</v>
      </c>
      <c r="C15" s="8">
        <f>'[1]свод общий'!C15</f>
        <v>166796604.6500001</v>
      </c>
      <c r="D15" s="8"/>
      <c r="E15" s="8"/>
      <c r="F15" s="14">
        <f>'[1]свод общий'!C200</f>
        <v>480260.74000000022</v>
      </c>
      <c r="G15" s="8">
        <f>'[1]свод общий'!C183</f>
        <v>-24445174.240000002</v>
      </c>
      <c r="H15" s="8"/>
      <c r="I15" s="8"/>
      <c r="J15" s="8">
        <f>'[1]свод общий'!C275</f>
        <v>20910182.299999714</v>
      </c>
      <c r="K15" s="8">
        <f>'[1]свод общий'!C294</f>
        <v>-180530471.44999993</v>
      </c>
      <c r="L15" s="8">
        <f>'[1]свод общий'!C313</f>
        <v>-284562147.51000017</v>
      </c>
      <c r="M15" s="8">
        <f>'[1]свод общий'!C331</f>
        <v>495189703.54999948</v>
      </c>
      <c r="N15" s="8"/>
      <c r="O15" s="8"/>
      <c r="P15" s="8"/>
      <c r="Q15" s="8"/>
      <c r="R15" s="8"/>
      <c r="S15" s="10">
        <f t="shared" si="0"/>
        <v>193838958.03999919</v>
      </c>
      <c r="T15" s="11"/>
    </row>
    <row r="16" spans="1:20" s="12" customFormat="1" x14ac:dyDescent="0.25">
      <c r="A16" s="6">
        <v>12</v>
      </c>
      <c r="B16" s="7" t="s">
        <v>35</v>
      </c>
      <c r="C16" s="8"/>
      <c r="D16" s="8">
        <f>'[1]свод общий'!C167</f>
        <v>-1879039.7600000054</v>
      </c>
      <c r="E16" s="8"/>
      <c r="F16" s="8"/>
      <c r="G16" s="8"/>
      <c r="H16" s="8"/>
      <c r="I16" s="8"/>
      <c r="J16" s="8">
        <f>'[1]свод общий'!C273</f>
        <v>-17428822.649999857</v>
      </c>
      <c r="K16" s="8">
        <f>'[1]свод общий'!C292</f>
        <v>-264423877.07000113</v>
      </c>
      <c r="L16" s="8">
        <f>'[1]свод общий'!C311</f>
        <v>-624253991.61000085</v>
      </c>
      <c r="M16" s="8">
        <f>'[1]свод общий'!C329</f>
        <v>0</v>
      </c>
      <c r="N16" s="8"/>
      <c r="O16" s="8"/>
      <c r="P16" s="8"/>
      <c r="Q16" s="8"/>
      <c r="R16" s="8"/>
      <c r="S16" s="10">
        <f t="shared" si="0"/>
        <v>-907985731.09000182</v>
      </c>
      <c r="T16" s="11"/>
    </row>
    <row r="17" spans="1:20" s="12" customFormat="1" x14ac:dyDescent="0.25">
      <c r="A17" s="6">
        <v>13</v>
      </c>
      <c r="B17" s="7" t="s">
        <v>36</v>
      </c>
      <c r="C17" s="8">
        <f>'[1]свод общий'!C20</f>
        <v>147129218.88999999</v>
      </c>
      <c r="D17" s="8"/>
      <c r="E17" s="8"/>
      <c r="F17" s="8"/>
      <c r="G17" s="8"/>
      <c r="H17" s="8"/>
      <c r="I17" s="8"/>
      <c r="J17" s="13"/>
      <c r="K17" s="13">
        <f>SUMIF($G$167:$G$179,$C17,$T$167:$T$179)</f>
        <v>0</v>
      </c>
      <c r="L17" s="13">
        <f>SUMIF($G$186:$G$198,$C17,$T$186:$T$198)</f>
        <v>0</v>
      </c>
      <c r="M17" s="13">
        <f>'[1]свод общий'!C335</f>
        <v>39782585.839999914</v>
      </c>
      <c r="N17" s="8"/>
      <c r="O17" s="8"/>
      <c r="P17" s="8"/>
      <c r="Q17" s="8"/>
      <c r="R17" s="8"/>
      <c r="S17" s="10">
        <f t="shared" si="0"/>
        <v>186911804.7299999</v>
      </c>
      <c r="T17" s="11"/>
    </row>
    <row r="18" spans="1:20" s="12" customFormat="1" x14ac:dyDescent="0.25">
      <c r="A18" s="6">
        <v>14</v>
      </c>
      <c r="B18" s="7" t="s">
        <v>37</v>
      </c>
      <c r="C18" s="8">
        <f>'[1]свод общий'!C12</f>
        <v>18791474.479999989</v>
      </c>
      <c r="D18" s="8"/>
      <c r="E18" s="8"/>
      <c r="F18" s="8"/>
      <c r="G18" s="8">
        <f>'[1]свод общий'!C185</f>
        <v>-1071428.6100000001</v>
      </c>
      <c r="H18" s="8"/>
      <c r="I18" s="8">
        <f>'[1]свод общий'!C404</f>
        <v>289684117.57999998</v>
      </c>
      <c r="J18" s="8">
        <f>'[1]свод общий'!C271</f>
        <v>49261468.690002382</v>
      </c>
      <c r="K18" s="8">
        <f>'[1]свод общий'!C290</f>
        <v>19364264.290000021</v>
      </c>
      <c r="L18" s="8">
        <f>'[1]свод общий'!C309</f>
        <v>35878438.889999092</v>
      </c>
      <c r="M18" s="8"/>
      <c r="N18" s="8">
        <f>'[1]свод общий'!C247</f>
        <v>234470459.91000342</v>
      </c>
      <c r="O18" s="8">
        <f>'[1]свод общий'!C257</f>
        <v>-100639927.36000016</v>
      </c>
      <c r="P18" s="8"/>
      <c r="Q18" s="8"/>
      <c r="R18" s="8"/>
      <c r="S18" s="10">
        <f t="shared" si="0"/>
        <v>545738867.87000477</v>
      </c>
      <c r="T18" s="11"/>
    </row>
    <row r="19" spans="1:20" s="12" customFormat="1" x14ac:dyDescent="0.25">
      <c r="A19" s="6">
        <v>16</v>
      </c>
      <c r="B19" s="7" t="s">
        <v>38</v>
      </c>
      <c r="C19" s="8">
        <f>'[1]свод общий'!C10</f>
        <v>-614569519.12000024</v>
      </c>
      <c r="D19" s="8"/>
      <c r="E19" s="8"/>
      <c r="F19" s="8"/>
      <c r="G19" s="8">
        <f>'[1]свод общий'!C189</f>
        <v>0</v>
      </c>
      <c r="H19" s="8"/>
      <c r="I19" s="8"/>
      <c r="J19" s="13"/>
      <c r="K19" s="13">
        <f>SUMIF($G$167:$G$179,$C19,$T$167:$T$179)</f>
        <v>0</v>
      </c>
      <c r="L19" s="8">
        <f>SUMIF($G$186:$G$198,$C19,$T$186:$T$198)</f>
        <v>0</v>
      </c>
      <c r="M19" s="8">
        <f>'[1]свод общий'!C336</f>
        <v>-142039515.72999996</v>
      </c>
      <c r="N19" s="8"/>
      <c r="O19" s="8"/>
      <c r="P19" s="8"/>
      <c r="Q19" s="8"/>
      <c r="R19" s="8"/>
      <c r="S19" s="10">
        <f>SUM(C19:R19)</f>
        <v>-756609034.85000014</v>
      </c>
      <c r="T19" s="11"/>
    </row>
    <row r="20" spans="1:20" s="12" customFormat="1" x14ac:dyDescent="0.25">
      <c r="A20" s="6">
        <v>17</v>
      </c>
      <c r="B20" s="7" t="s">
        <v>39</v>
      </c>
      <c r="C20" s="8">
        <f>'[1]свод общий'!C8</f>
        <v>-5805579231.6899986</v>
      </c>
      <c r="D20" s="8"/>
      <c r="E20" s="8"/>
      <c r="F20" s="15"/>
      <c r="G20" s="8">
        <f>'[1]свод общий'!C187</f>
        <v>-89249402.299999997</v>
      </c>
      <c r="H20" s="8"/>
      <c r="I20" s="8">
        <f>'[1]свод общий'!C401</f>
        <v>676700273.06999993</v>
      </c>
      <c r="J20" s="8">
        <f>'[1]свод общий'!C266</f>
        <v>785902833.89999962</v>
      </c>
      <c r="K20" s="8">
        <f>'[1]свод общий'!C285</f>
        <v>-39745321.039999843</v>
      </c>
      <c r="L20" s="8">
        <f>'[1]свод общий'!C304</f>
        <v>-112051478.3299998</v>
      </c>
      <c r="M20" s="8"/>
      <c r="N20" s="8"/>
      <c r="O20" s="8"/>
      <c r="P20" s="8"/>
      <c r="Q20" s="8"/>
      <c r="R20" s="8"/>
      <c r="S20" s="10">
        <f t="shared" si="0"/>
        <v>-4584022326.3899994</v>
      </c>
      <c r="T20" s="11"/>
    </row>
    <row r="21" spans="1:20" s="12" customFormat="1" x14ac:dyDescent="0.25">
      <c r="A21" s="6">
        <v>18</v>
      </c>
      <c r="B21" s="7" t="s">
        <v>40</v>
      </c>
      <c r="C21" s="8">
        <f>'[1]свод общий'!C21</f>
        <v>-23661102.870000005</v>
      </c>
      <c r="D21" s="8"/>
      <c r="E21" s="8"/>
      <c r="F21" s="14"/>
      <c r="G21" s="8"/>
      <c r="H21" s="8"/>
      <c r="I21" s="8"/>
      <c r="J21" s="13"/>
      <c r="K21" s="13"/>
      <c r="L21" s="13"/>
      <c r="M21" s="13">
        <f>'[1]свод общий'!C337</f>
        <v>457980220.69999993</v>
      </c>
      <c r="N21" s="8"/>
      <c r="O21" s="8"/>
      <c r="P21" s="8"/>
      <c r="Q21" s="8"/>
      <c r="R21" s="8"/>
      <c r="S21" s="10">
        <f t="shared" si="0"/>
        <v>434319117.82999992</v>
      </c>
      <c r="T21" s="11"/>
    </row>
    <row r="22" spans="1:20" s="12" customFormat="1" x14ac:dyDescent="0.25">
      <c r="A22" s="6">
        <v>19</v>
      </c>
      <c r="B22" s="7" t="s">
        <v>41</v>
      </c>
      <c r="C22" s="8"/>
      <c r="D22" s="8"/>
      <c r="E22" s="8"/>
      <c r="F22" s="14"/>
      <c r="G22" s="8"/>
      <c r="H22" s="8"/>
      <c r="I22" s="8"/>
      <c r="J22" s="13"/>
      <c r="K22" s="13"/>
      <c r="L22" s="13"/>
      <c r="M22" s="13">
        <f>'[1]свод общий'!C340</f>
        <v>1673319517.2299986</v>
      </c>
      <c r="N22" s="8"/>
      <c r="O22" s="8"/>
      <c r="P22" s="8"/>
      <c r="Q22" s="8"/>
      <c r="R22" s="8"/>
      <c r="S22" s="10">
        <f t="shared" si="0"/>
        <v>1673319517.2299986</v>
      </c>
      <c r="T22" s="11"/>
    </row>
    <row r="23" spans="1:20" s="12" customFormat="1" x14ac:dyDescent="0.25">
      <c r="A23" s="6">
        <v>20</v>
      </c>
      <c r="B23" s="7" t="s">
        <v>42</v>
      </c>
      <c r="C23" s="8"/>
      <c r="D23" s="8"/>
      <c r="E23" s="8"/>
      <c r="F23" s="14"/>
      <c r="G23" s="8"/>
      <c r="H23" s="8">
        <f>'[1]свод общий'!C208</f>
        <v>65123518</v>
      </c>
      <c r="I23" s="8"/>
      <c r="J23" s="13"/>
      <c r="K23" s="13"/>
      <c r="L23" s="13"/>
      <c r="M23" s="13"/>
      <c r="N23" s="8"/>
      <c r="O23" s="8"/>
      <c r="P23" s="8"/>
      <c r="Q23" s="8"/>
      <c r="R23" s="8"/>
      <c r="S23" s="10">
        <f t="shared" si="0"/>
        <v>65123518</v>
      </c>
      <c r="T23" s="11"/>
    </row>
    <row r="24" spans="1:20" s="12" customFormat="1" x14ac:dyDescent="0.25">
      <c r="A24" s="6">
        <v>21</v>
      </c>
      <c r="B24" s="16" t="s">
        <v>43</v>
      </c>
      <c r="C24" s="8"/>
      <c r="D24" s="8"/>
      <c r="E24" s="8"/>
      <c r="F24" s="14"/>
      <c r="G24" s="8"/>
      <c r="H24" s="8">
        <f>'[1]свод общий'!C209</f>
        <v>0</v>
      </c>
      <c r="I24" s="8"/>
      <c r="J24" s="13"/>
      <c r="K24" s="13"/>
      <c r="L24" s="13"/>
      <c r="M24" s="13"/>
      <c r="N24" s="8"/>
      <c r="O24" s="8"/>
      <c r="P24" s="8"/>
      <c r="Q24" s="8"/>
      <c r="R24" s="8"/>
      <c r="S24" s="10">
        <f t="shared" si="0"/>
        <v>0</v>
      </c>
      <c r="T24" s="11"/>
    </row>
    <row r="25" spans="1:20" s="12" customFormat="1" x14ac:dyDescent="0.25">
      <c r="A25" s="6">
        <v>22</v>
      </c>
      <c r="B25" s="16" t="str">
        <f>'[1]свод общий'!B210</f>
        <v>ТОО МФО Тойота Файнаншл Сервисез Казахстан</v>
      </c>
      <c r="C25" s="8"/>
      <c r="D25" s="8"/>
      <c r="E25" s="8"/>
      <c r="F25" s="14"/>
      <c r="G25" s="8"/>
      <c r="H25" s="8">
        <f>'[1]свод общий'!C210</f>
        <v>7359948</v>
      </c>
      <c r="I25" s="8"/>
      <c r="J25" s="13"/>
      <c r="K25" s="13"/>
      <c r="L25" s="13"/>
      <c r="M25" s="13"/>
      <c r="N25" s="8"/>
      <c r="O25" s="8"/>
      <c r="P25" s="8"/>
      <c r="Q25" s="8"/>
      <c r="R25" s="8"/>
      <c r="S25" s="10">
        <f t="shared" si="0"/>
        <v>7359948</v>
      </c>
      <c r="T25" s="11"/>
    </row>
    <row r="26" spans="1:20" s="12" customFormat="1" x14ac:dyDescent="0.25">
      <c r="A26" s="6">
        <v>23</v>
      </c>
      <c r="B26" s="17" t="s">
        <v>44</v>
      </c>
      <c r="C26" s="8"/>
      <c r="D26" s="8"/>
      <c r="E26" s="8"/>
      <c r="F26" s="14"/>
      <c r="G26" s="8"/>
      <c r="H26" s="8"/>
      <c r="I26" s="8">
        <f>'[1]свод общий'!C402</f>
        <v>11305686</v>
      </c>
      <c r="J26" s="13"/>
      <c r="K26" s="13"/>
      <c r="L26" s="13"/>
      <c r="M26" s="13"/>
      <c r="N26" s="8"/>
      <c r="O26" s="8"/>
      <c r="P26" s="8"/>
      <c r="Q26" s="8"/>
      <c r="R26" s="8"/>
      <c r="S26" s="10">
        <f t="shared" si="0"/>
        <v>11305686</v>
      </c>
      <c r="T26" s="11"/>
    </row>
    <row r="27" spans="1:20" s="12" customFormat="1" x14ac:dyDescent="0.25">
      <c r="A27" s="6">
        <v>24</v>
      </c>
      <c r="B27" s="17" t="s">
        <v>45</v>
      </c>
      <c r="C27" s="8"/>
      <c r="D27" s="8"/>
      <c r="E27" s="8"/>
      <c r="F27" s="14"/>
      <c r="G27" s="8"/>
      <c r="H27" s="8"/>
      <c r="I27" s="8">
        <f>'[1]свод общий'!C403</f>
        <v>0</v>
      </c>
      <c r="J27" s="13"/>
      <c r="K27" s="13"/>
      <c r="L27" s="13"/>
      <c r="M27" s="13"/>
      <c r="N27" s="8"/>
      <c r="O27" s="8"/>
      <c r="P27" s="8"/>
      <c r="Q27" s="8"/>
      <c r="R27" s="8"/>
      <c r="S27" s="10">
        <f t="shared" si="0"/>
        <v>0</v>
      </c>
      <c r="T27" s="11"/>
    </row>
    <row r="28" spans="1:20" s="12" customFormat="1" x14ac:dyDescent="0.25">
      <c r="A28" s="6">
        <v>25</v>
      </c>
      <c r="B28" s="16" t="s">
        <v>46</v>
      </c>
      <c r="C28" s="8"/>
      <c r="D28" s="8"/>
      <c r="E28" s="8"/>
      <c r="F28" s="14">
        <f>'[1]свод общий'!C197</f>
        <v>234009703.74000001</v>
      </c>
      <c r="G28" s="8"/>
      <c r="H28" s="8"/>
      <c r="I28" s="8"/>
      <c r="J28" s="13"/>
      <c r="K28" s="13"/>
      <c r="L28" s="13"/>
      <c r="M28" s="13"/>
      <c r="N28" s="8"/>
      <c r="O28" s="8"/>
      <c r="P28" s="8"/>
      <c r="Q28" s="8"/>
      <c r="R28" s="8"/>
      <c r="S28" s="10">
        <f t="shared" si="0"/>
        <v>234009703.74000001</v>
      </c>
      <c r="T28" s="11"/>
    </row>
    <row r="29" spans="1:20" s="12" customFormat="1" x14ac:dyDescent="0.25">
      <c r="A29" s="6">
        <v>26</v>
      </c>
      <c r="B29" s="16" t="s">
        <v>47</v>
      </c>
      <c r="C29" s="8"/>
      <c r="D29" s="8"/>
      <c r="E29" s="8"/>
      <c r="F29" s="14">
        <f>'[1]свод общий'!C201</f>
        <v>-5969421.4799999818</v>
      </c>
      <c r="G29" s="8"/>
      <c r="H29" s="8"/>
      <c r="I29" s="8"/>
      <c r="J29" s="13"/>
      <c r="K29" s="13"/>
      <c r="L29" s="13"/>
      <c r="M29" s="13"/>
      <c r="N29" s="8"/>
      <c r="O29" s="8"/>
      <c r="P29" s="8"/>
      <c r="Q29" s="8"/>
      <c r="R29" s="8"/>
      <c r="S29" s="10">
        <f t="shared" si="0"/>
        <v>-5969421.4799999818</v>
      </c>
      <c r="T29" s="11"/>
    </row>
    <row r="30" spans="1:20" s="12" customFormat="1" x14ac:dyDescent="0.25">
      <c r="A30" s="6">
        <v>27</v>
      </c>
      <c r="B30" s="16" t="s">
        <v>48</v>
      </c>
      <c r="C30" s="8"/>
      <c r="D30" s="8"/>
      <c r="E30" s="8"/>
      <c r="F30" s="14">
        <f>[1]Фортелизинг!G14</f>
        <v>0</v>
      </c>
      <c r="G30" s="8"/>
      <c r="H30" s="8"/>
      <c r="I30" s="8"/>
      <c r="J30" s="13"/>
      <c r="K30" s="13"/>
      <c r="L30" s="13"/>
      <c r="M30" s="13"/>
      <c r="N30" s="8"/>
      <c r="O30" s="8"/>
      <c r="P30" s="8"/>
      <c r="Q30" s="8"/>
      <c r="R30" s="8"/>
      <c r="S30" s="10">
        <f t="shared" si="0"/>
        <v>0</v>
      </c>
      <c r="T30" s="11"/>
    </row>
    <row r="31" spans="1:20" s="12" customFormat="1" x14ac:dyDescent="0.25">
      <c r="A31" s="6">
        <v>28</v>
      </c>
      <c r="B31" s="16" t="s">
        <v>49</v>
      </c>
      <c r="C31" s="18"/>
      <c r="D31" s="18"/>
      <c r="E31" s="18"/>
      <c r="F31" s="19">
        <f>'[1]свод общий'!C202</f>
        <v>4281072.3299999963</v>
      </c>
      <c r="G31" s="18"/>
      <c r="H31" s="18"/>
      <c r="I31" s="8"/>
      <c r="J31" s="13"/>
      <c r="K31" s="13"/>
      <c r="L31" s="13"/>
      <c r="M31" s="13"/>
      <c r="N31" s="8"/>
      <c r="O31" s="8"/>
      <c r="P31" s="8"/>
      <c r="Q31" s="8"/>
      <c r="R31" s="8"/>
      <c r="S31" s="10">
        <f t="shared" si="0"/>
        <v>4281072.3299999963</v>
      </c>
      <c r="T31" s="11"/>
    </row>
    <row r="32" spans="1:20" s="12" customFormat="1" x14ac:dyDescent="0.25">
      <c r="A32" s="6">
        <v>29</v>
      </c>
      <c r="B32" s="16" t="s">
        <v>50</v>
      </c>
      <c r="C32" s="18"/>
      <c r="D32" s="18"/>
      <c r="E32" s="18"/>
      <c r="F32" s="19">
        <f>'[1]свод общий'!C199</f>
        <v>23189054.460000068</v>
      </c>
      <c r="G32" s="18"/>
      <c r="H32" s="18"/>
      <c r="I32" s="8"/>
      <c r="J32" s="13"/>
      <c r="K32" s="13"/>
      <c r="L32" s="13"/>
      <c r="M32" s="13"/>
      <c r="N32" s="8"/>
      <c r="O32" s="8"/>
      <c r="P32" s="8"/>
      <c r="Q32" s="8"/>
      <c r="R32" s="8"/>
      <c r="S32" s="10">
        <f t="shared" si="0"/>
        <v>23189054.460000068</v>
      </c>
      <c r="T32" s="11"/>
    </row>
    <row r="33" spans="1:20" s="12" customFormat="1" x14ac:dyDescent="0.25">
      <c r="A33" s="6"/>
      <c r="B33" s="20" t="s">
        <v>51</v>
      </c>
      <c r="C33" s="21">
        <f t="shared" ref="C33:S33" si="1">SUM(C6:C32)</f>
        <v>4244151075.4299994</v>
      </c>
      <c r="D33" s="21">
        <f t="shared" si="1"/>
        <v>-1879039.7600000054</v>
      </c>
      <c r="E33" s="21">
        <f t="shared" si="1"/>
        <v>0</v>
      </c>
      <c r="F33" s="21">
        <f t="shared" si="1"/>
        <v>255990669.79000008</v>
      </c>
      <c r="G33" s="21">
        <f t="shared" si="1"/>
        <v>-152564569.00999999</v>
      </c>
      <c r="H33" s="21">
        <f t="shared" si="1"/>
        <v>72483466</v>
      </c>
      <c r="I33" s="21">
        <f t="shared" si="1"/>
        <v>4394945059.0699997</v>
      </c>
      <c r="J33" s="21">
        <f t="shared" si="1"/>
        <v>4224974160.0500126</v>
      </c>
      <c r="K33" s="21">
        <f t="shared" si="1"/>
        <v>319256553.20999938</v>
      </c>
      <c r="L33" s="21">
        <f t="shared" si="1"/>
        <v>-185835412.81000173</v>
      </c>
      <c r="M33" s="21">
        <f t="shared" si="1"/>
        <v>4194003520.349998</v>
      </c>
      <c r="N33" s="21">
        <f t="shared" si="1"/>
        <v>-2103589215.0899966</v>
      </c>
      <c r="O33" s="21">
        <f t="shared" si="1"/>
        <v>-1451368837.5999999</v>
      </c>
      <c r="P33" s="21">
        <f t="shared" si="1"/>
        <v>-525419945.06999969</v>
      </c>
      <c r="Q33" s="21">
        <f t="shared" si="1"/>
        <v>234241020.84000206</v>
      </c>
      <c r="R33" s="21">
        <f t="shared" si="1"/>
        <v>219784523.5</v>
      </c>
      <c r="S33" s="10">
        <f t="shared" si="1"/>
        <v>13739173028.900015</v>
      </c>
      <c r="T33" s="22"/>
    </row>
    <row r="34" spans="1:20" s="12" customFormat="1" x14ac:dyDescent="0.25">
      <c r="A34" s="23"/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6"/>
      <c r="T34" s="22"/>
    </row>
    <row r="35" spans="1:20" s="12" customFormat="1" x14ac:dyDescent="0.25">
      <c r="A35" s="23"/>
      <c r="B35" s="27" t="s">
        <v>52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6"/>
      <c r="T35" s="22"/>
    </row>
    <row r="36" spans="1:20" s="12" customFormat="1" x14ac:dyDescent="0.25">
      <c r="A36" s="23"/>
      <c r="B36" s="27" t="s">
        <v>53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6"/>
      <c r="T36" s="22"/>
    </row>
    <row r="37" spans="1:20" s="12" customFormat="1" x14ac:dyDescent="0.25">
      <c r="A37" s="23"/>
      <c r="B37" s="27" t="s">
        <v>54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6"/>
      <c r="T37" s="22"/>
    </row>
    <row r="38" spans="1:20" s="12" customFormat="1" x14ac:dyDescent="0.25">
      <c r="A38" s="23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6"/>
      <c r="T38" s="22"/>
    </row>
    <row r="39" spans="1:20" s="12" customFormat="1" x14ac:dyDescent="0.25">
      <c r="A39" s="23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6"/>
      <c r="T39" s="22"/>
    </row>
    <row r="40" spans="1:20" s="12" customFormat="1" x14ac:dyDescent="0.25">
      <c r="A40" s="2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6"/>
      <c r="T40" s="22"/>
    </row>
    <row r="41" spans="1:20" s="12" customFormat="1" x14ac:dyDescent="0.25">
      <c r="A41" s="23"/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6"/>
      <c r="T41" s="22"/>
    </row>
    <row r="42" spans="1:20" s="12" customFormat="1" x14ac:dyDescent="0.25">
      <c r="A42" s="23"/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6"/>
      <c r="T42" s="22"/>
    </row>
    <row r="43" spans="1:20" s="12" customFormat="1" x14ac:dyDescent="0.25">
      <c r="A43" s="28">
        <v>26</v>
      </c>
      <c r="B43" s="29" t="s">
        <v>55</v>
      </c>
      <c r="C43" s="2">
        <f>'[1]свод общий'!C22</f>
        <v>4384008374.920002</v>
      </c>
      <c r="D43" s="2">
        <f>'[1]свод общий'!C169</f>
        <v>-1879039.7600000054</v>
      </c>
      <c r="E43" s="2">
        <f>'[1]свод общий'!C175</f>
        <v>0</v>
      </c>
      <c r="F43" s="2">
        <f>'[1]свод общий'!C203</f>
        <v>255990669.79000008</v>
      </c>
      <c r="G43" s="2">
        <f>'[1]свод общий'!C191</f>
        <v>-152564569.00999999</v>
      </c>
      <c r="H43" s="2">
        <f>'[1]свод общий'!C211</f>
        <v>72483466</v>
      </c>
      <c r="I43" s="2">
        <f>'[1]свод общий'!C405</f>
        <v>4394945059.0699997</v>
      </c>
      <c r="J43" s="2">
        <f>'[1]свод общий'!C277</f>
        <v>4224974160.0500131</v>
      </c>
      <c r="K43" s="2">
        <f>'[1]свод общий'!C296</f>
        <v>319256553.2099992</v>
      </c>
      <c r="L43" s="2">
        <f>'[1]свод общий'!C315</f>
        <v>-185835412.81000179</v>
      </c>
      <c r="M43" s="2">
        <f>'[1]свод общий'!C341</f>
        <v>4194003520.349998</v>
      </c>
      <c r="N43" s="2">
        <f>'[1]свод общий'!C249</f>
        <v>-2103589215.0899966</v>
      </c>
      <c r="O43" s="2">
        <f>'[1]свод общий'!C258</f>
        <v>-1451368837.5999999</v>
      </c>
      <c r="P43" s="2">
        <f>'[1]свод общий'!C218</f>
        <v>-525419945.06999969</v>
      </c>
      <c r="Q43" s="2">
        <f>'[1]свод общий'!C229</f>
        <v>234241020.84000206</v>
      </c>
      <c r="R43" s="12">
        <f>'[1]свод общий'!C238</f>
        <v>319389743.1500001</v>
      </c>
      <c r="S43" s="2"/>
      <c r="T43" s="30"/>
    </row>
    <row r="44" spans="1:20" x14ac:dyDescent="0.25">
      <c r="B44" s="29"/>
      <c r="C44" s="2">
        <f>C33-C43</f>
        <v>-139857299.49000263</v>
      </c>
      <c r="D44" s="2">
        <f>D33-D43</f>
        <v>0</v>
      </c>
      <c r="E44" s="2">
        <f>E33-E43</f>
        <v>0</v>
      </c>
      <c r="F44" s="2">
        <f>F33-F43</f>
        <v>0</v>
      </c>
      <c r="G44" s="2">
        <f>G33-G43</f>
        <v>0</v>
      </c>
      <c r="J44" s="2">
        <f t="shared" ref="J44:P44" si="2">J33-J43</f>
        <v>0</v>
      </c>
      <c r="K44" s="2">
        <f t="shared" si="2"/>
        <v>0</v>
      </c>
      <c r="L44" s="2">
        <f t="shared" si="2"/>
        <v>0</v>
      </c>
      <c r="M44" s="2">
        <f t="shared" si="2"/>
        <v>0</v>
      </c>
      <c r="N44" s="2">
        <f t="shared" si="2"/>
        <v>0</v>
      </c>
      <c r="O44" s="2">
        <f t="shared" si="2"/>
        <v>0</v>
      </c>
      <c r="P44" s="2">
        <f t="shared" si="2"/>
        <v>0</v>
      </c>
      <c r="R44" s="2">
        <f>Q33-Q43</f>
        <v>0</v>
      </c>
      <c r="T44" s="30"/>
    </row>
    <row r="45" spans="1:20" x14ac:dyDescent="0.25">
      <c r="B45" s="29"/>
    </row>
    <row r="46" spans="1:20" x14ac:dyDescent="0.25">
      <c r="B46" s="29"/>
    </row>
    <row r="47" spans="1:20" x14ac:dyDescent="0.25">
      <c r="B47" s="29"/>
    </row>
    <row r="48" spans="1:20" x14ac:dyDescent="0.25">
      <c r="B48" s="29"/>
    </row>
    <row r="49" spans="2:2" x14ac:dyDescent="0.25">
      <c r="B49" s="29"/>
    </row>
    <row r="50" spans="2:2" x14ac:dyDescent="0.25">
      <c r="B50" s="29"/>
    </row>
    <row r="51" spans="2:2" x14ac:dyDescent="0.25">
      <c r="B51" s="29"/>
    </row>
    <row r="52" spans="2:2" x14ac:dyDescent="0.25">
      <c r="B52" s="29"/>
    </row>
    <row r="53" spans="2:2" x14ac:dyDescent="0.25">
      <c r="B53" s="29"/>
    </row>
    <row r="54" spans="2:2" x14ac:dyDescent="0.25">
      <c r="B54" s="29"/>
    </row>
    <row r="55" spans="2:2" x14ac:dyDescent="0.25">
      <c r="B55" s="29"/>
    </row>
  </sheetData>
  <mergeCells count="16">
    <mergeCell ref="J4:L4"/>
    <mergeCell ref="T1:T4"/>
    <mergeCell ref="A3:A5"/>
    <mergeCell ref="B3:B5"/>
    <mergeCell ref="C3:H3"/>
    <mergeCell ref="J3:L3"/>
    <mergeCell ref="M3:M4"/>
    <mergeCell ref="N3:R4"/>
    <mergeCell ref="S3:S5"/>
    <mergeCell ref="C4:C5"/>
    <mergeCell ref="D4:D5"/>
    <mergeCell ref="E4:E5"/>
    <mergeCell ref="F4:F5"/>
    <mergeCell ref="G4:G5"/>
    <mergeCell ref="H4:H5"/>
    <mergeCell ref="I4:I5"/>
  </mergeCells>
  <conditionalFormatting sqref="T33:T42 C34:R42 C33:Q33">
    <cfRule type="cellIs" priority="15" operator="lessThanOrEqual">
      <formula>0</formula>
    </cfRule>
  </conditionalFormatting>
  <conditionalFormatting sqref="S3 B33:B34 B38:B42">
    <cfRule type="cellIs" priority="12" operator="lessThanOrEqual">
      <formula>0</formula>
    </cfRule>
  </conditionalFormatting>
  <conditionalFormatting sqref="J20:K20 J15:K16 J6:K7 B43:B55 J9:K13 P14:P18 J18:K18 O10:O18 N6:P6 N8:O9 N7 F7:F14 Q6:R9 F16:F19 C6:C32 T6:T32 S6:S42 L18:M20 N19:R32">
    <cfRule type="cellIs" dxfId="11" priority="13" operator="lessThanOrEqual">
      <formula>#REF!</formula>
    </cfRule>
    <cfRule type="cellIs" priority="14" operator="lessThanOrEqual">
      <formula>#REF!</formula>
    </cfRule>
  </conditionalFormatting>
  <conditionalFormatting sqref="P7:P13 L9:M13 L15:M16 L7:M7 Q10:Q18 N10:N18">
    <cfRule type="cellIs" dxfId="9" priority="10" operator="lessThanOrEqual">
      <formula>#REF!</formula>
    </cfRule>
    <cfRule type="cellIs" priority="11" operator="lessThanOrEqual">
      <formula>#REF!</formula>
    </cfRule>
  </conditionalFormatting>
  <conditionalFormatting sqref="O7">
    <cfRule type="cellIs" dxfId="7" priority="8" operator="lessThanOrEqual">
      <formula>#REF!</formula>
    </cfRule>
    <cfRule type="cellIs" priority="9" operator="lessThanOrEqual">
      <formula>#REF!</formula>
    </cfRule>
  </conditionalFormatting>
  <conditionalFormatting sqref="L6">
    <cfRule type="cellIs" dxfId="5" priority="6" operator="lessThanOrEqual">
      <formula>#REF!</formula>
    </cfRule>
    <cfRule type="cellIs" priority="7" operator="lessThanOrEqual">
      <formula>#REF!</formula>
    </cfRule>
  </conditionalFormatting>
  <conditionalFormatting sqref="B35:B37">
    <cfRule type="cellIs" dxfId="3" priority="4" operator="lessThanOrEqual">
      <formula>#REF!</formula>
    </cfRule>
    <cfRule type="cellIs" priority="5" operator="lessThanOrEqual">
      <formula>#REF!</formula>
    </cfRule>
  </conditionalFormatting>
  <conditionalFormatting sqref="R33">
    <cfRule type="cellIs" priority="3" operator="lessThanOrEqual">
      <formula>0</formula>
    </cfRule>
  </conditionalFormatting>
  <conditionalFormatting sqref="R10:R18">
    <cfRule type="cellIs" dxfId="1" priority="1" operator="lessThanOrEqual">
      <formula>#REF!</formula>
    </cfRule>
    <cfRule type="cellIs" priority="2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Нурлановна Галиева</dc:creator>
  <cp:lastModifiedBy>Алия Нурлановна Галиева</cp:lastModifiedBy>
  <dcterms:created xsi:type="dcterms:W3CDTF">2018-07-16T13:53:04Z</dcterms:created>
  <dcterms:modified xsi:type="dcterms:W3CDTF">2018-09-03T06:53:36Z</dcterms:modified>
</cp:coreProperties>
</file>