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Galiyeva\Desktop\Current work (ДПИ)\ВСС\ВСС на 01.07.2018\ВСС на сайт\"/>
    </mc:Choice>
  </mc:AlternateContent>
  <bookViews>
    <workbookView xWindow="0" yWindow="0" windowWidth="28800" windowHeight="11835"/>
  </bookViews>
  <sheets>
    <sheet name="01.07.201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3" i="1"/>
  <c r="O44" i="1" s="1"/>
  <c r="F32" i="1"/>
  <c r="S32" i="1" s="1"/>
  <c r="F31" i="1"/>
  <c r="S31" i="1" s="1"/>
  <c r="F30" i="1"/>
  <c r="S30" i="1" s="1"/>
  <c r="F29" i="1"/>
  <c r="S29" i="1" s="1"/>
  <c r="F28" i="1"/>
  <c r="S28" i="1" s="1"/>
  <c r="I27" i="1"/>
  <c r="S27" i="1" s="1"/>
  <c r="I26" i="1"/>
  <c r="S26" i="1" s="1"/>
  <c r="H25" i="1"/>
  <c r="S25" i="1" s="1"/>
  <c r="B25" i="1"/>
  <c r="H24" i="1"/>
  <c r="S24" i="1" s="1"/>
  <c r="S23" i="1"/>
  <c r="H23" i="1"/>
  <c r="M22" i="1"/>
  <c r="S22" i="1" s="1"/>
  <c r="S21" i="1"/>
  <c r="M21" i="1"/>
  <c r="C21" i="1"/>
  <c r="L20" i="1"/>
  <c r="K20" i="1"/>
  <c r="J20" i="1"/>
  <c r="I20" i="1"/>
  <c r="G20" i="1"/>
  <c r="S20" i="1" s="1"/>
  <c r="C20" i="1"/>
  <c r="M19" i="1"/>
  <c r="L19" i="1"/>
  <c r="G19" i="1"/>
  <c r="C19" i="1"/>
  <c r="K19" i="1" s="1"/>
  <c r="S18" i="1"/>
  <c r="O18" i="1"/>
  <c r="N18" i="1"/>
  <c r="L18" i="1"/>
  <c r="K18" i="1"/>
  <c r="J18" i="1"/>
  <c r="I18" i="1"/>
  <c r="G18" i="1"/>
  <c r="C18" i="1"/>
  <c r="M17" i="1"/>
  <c r="L17" i="1"/>
  <c r="K17" i="1"/>
  <c r="C17" i="1"/>
  <c r="S17" i="1" s="1"/>
  <c r="M16" i="1"/>
  <c r="L16" i="1"/>
  <c r="K16" i="1"/>
  <c r="J16" i="1"/>
  <c r="D16" i="1"/>
  <c r="D33" i="1" s="1"/>
  <c r="D44" i="1" s="1"/>
  <c r="M15" i="1"/>
  <c r="L15" i="1"/>
  <c r="K15" i="1"/>
  <c r="J15" i="1"/>
  <c r="S15" i="1" s="1"/>
  <c r="G15" i="1"/>
  <c r="F15" i="1"/>
  <c r="F33" i="1" s="1"/>
  <c r="F44" i="1" s="1"/>
  <c r="C15" i="1"/>
  <c r="M14" i="1"/>
  <c r="K14" i="1"/>
  <c r="E14" i="1"/>
  <c r="C14" i="1"/>
  <c r="L14" i="1" s="1"/>
  <c r="Q13" i="1"/>
  <c r="P13" i="1"/>
  <c r="L13" i="1"/>
  <c r="K13" i="1"/>
  <c r="J13" i="1"/>
  <c r="G13" i="1"/>
  <c r="C13" i="1"/>
  <c r="S13" i="1" s="1"/>
  <c r="M12" i="1"/>
  <c r="L12" i="1"/>
  <c r="K12" i="1"/>
  <c r="J12" i="1"/>
  <c r="I12" i="1"/>
  <c r="C12" i="1"/>
  <c r="S12" i="1" s="1"/>
  <c r="L11" i="1"/>
  <c r="K11" i="1"/>
  <c r="J11" i="1"/>
  <c r="I11" i="1"/>
  <c r="S11" i="1" s="1"/>
  <c r="G11" i="1"/>
  <c r="R10" i="1"/>
  <c r="Q10" i="1"/>
  <c r="Q33" i="1" s="1"/>
  <c r="R44" i="1" s="1"/>
  <c r="M10" i="1"/>
  <c r="L10" i="1"/>
  <c r="K10" i="1"/>
  <c r="S10" i="1" s="1"/>
  <c r="J10" i="1"/>
  <c r="L9" i="1"/>
  <c r="K9" i="1"/>
  <c r="J9" i="1"/>
  <c r="I9" i="1"/>
  <c r="G9" i="1"/>
  <c r="C9" i="1"/>
  <c r="S9" i="1" s="1"/>
  <c r="M8" i="1"/>
  <c r="L8" i="1"/>
  <c r="K8" i="1"/>
  <c r="C8" i="1"/>
  <c r="S8" i="1" s="1"/>
  <c r="R7" i="1"/>
  <c r="R33" i="1" s="1"/>
  <c r="P7" i="1"/>
  <c r="P33" i="1" s="1"/>
  <c r="P44" i="1" s="1"/>
  <c r="O7" i="1"/>
  <c r="N7" i="1"/>
  <c r="N33" i="1" s="1"/>
  <c r="N44" i="1" s="1"/>
  <c r="M7" i="1"/>
  <c r="M33" i="1" s="1"/>
  <c r="M44" i="1" s="1"/>
  <c r="L7" i="1"/>
  <c r="K7" i="1"/>
  <c r="J7" i="1"/>
  <c r="I7" i="1"/>
  <c r="G7" i="1"/>
  <c r="C7" i="1"/>
  <c r="S7" i="1" s="1"/>
  <c r="L6" i="1"/>
  <c r="K6" i="1"/>
  <c r="K33" i="1" s="1"/>
  <c r="K44" i="1" s="1"/>
  <c r="J6" i="1"/>
  <c r="J33" i="1" s="1"/>
  <c r="J44" i="1" s="1"/>
  <c r="I6" i="1"/>
  <c r="I33" i="1" s="1"/>
  <c r="G6" i="1"/>
  <c r="G33" i="1" s="1"/>
  <c r="G44" i="1" s="1"/>
  <c r="C6" i="1"/>
  <c r="C33" i="1" s="1"/>
  <c r="C44" i="1" s="1"/>
  <c r="S14" i="1" l="1"/>
  <c r="L33" i="1"/>
  <c r="L44" i="1" s="1"/>
  <c r="H33" i="1"/>
  <c r="S6" i="1"/>
  <c r="S33" i="1" s="1"/>
  <c r="S16" i="1"/>
  <c r="S19" i="1"/>
  <c r="E33" i="1"/>
  <c r="E44" i="1" s="1"/>
</calcChain>
</file>

<file path=xl/sharedStrings.xml><?xml version="1.0" encoding="utf-8"?>
<sst xmlns="http://schemas.openxmlformats.org/spreadsheetml/2006/main" count="57" uniqueCount="57">
  <si>
    <t>Информация о временно свободных средствах в Партнерах Фонда в разрезе программ Фонда по состоянию на 01.05.2018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</si>
  <si>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</si>
  <si>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</si>
  <si>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</si>
  <si>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</si>
  <si>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</si>
  <si>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</si>
  <si>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</si>
  <si>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</si>
  <si>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</si>
  <si>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</si>
  <si>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</si>
  <si>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</si>
  <si>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</si>
  <si>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</si>
  <si>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</si>
  <si>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</si>
  <si>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</si>
  <si>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</si>
  <si>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</si>
  <si>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</si>
  <si>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</si>
  <si>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</si>
  <si>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</si>
  <si>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</si>
  <si>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</si>
  <si>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</si>
  <si>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</si>
  <si>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</si>
  <si>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</si>
  <si>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</si>
  <si>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</si>
  <si>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</si>
  <si>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</si>
  <si>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</si>
  <si>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</si>
  <si>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</si>
  <si>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</si>
  <si>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</si>
  <si>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</si>
  <si>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</si>
  <si>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</si>
  <si>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</si>
  <si>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</si>
  <si>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</si>
  <si>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</si>
  <si>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ТОО РИЦ Кызылорда</t>
  </si>
  <si>
    <t>АО Лизинг Групп</t>
  </si>
  <si>
    <t>АО Аль Сакр Финанс</t>
  </si>
  <si>
    <t>AО ForteLeasing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</si>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</sst>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_р_._-;\-* #,##0_р_._-;_-* &quot;-&quot;??_р_._-;_-@_-"/>
    <numFmt numFmtId="166" formatCode="_-* #,##0.0_р_._-;\-* #,##0.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2" fillId="2" borderId="0" xfId="1" applyNumberFormat="1" applyFont="1" applyFill="1" applyBorder="1" applyAlignment="1">
      <alignment horizontal="left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horizontal="center" vertical="center" wrapText="1"/>
    </xf>
    <xf numFmtId="166" fontId="3" fillId="3" borderId="3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 wrapText="1"/>
    </xf>
    <xf numFmtId="166" fontId="3" fillId="3" borderId="5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3" fillId="5" borderId="0" xfId="1" applyNumberFormat="1" applyFont="1" applyFill="1" applyBorder="1" applyAlignment="1">
      <alignment horizontal="center" vertical="center" wrapText="1"/>
    </xf>
    <xf numFmtId="165" fontId="0" fillId="6" borderId="1" xfId="1" applyNumberFormat="1" applyFont="1" applyFill="1" applyBorder="1"/>
    <xf numFmtId="166" fontId="5" fillId="6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6" fontId="0" fillId="0" borderId="0" xfId="1" applyNumberFormat="1" applyFont="1" applyFill="1"/>
    <xf numFmtId="166" fontId="3" fillId="0" borderId="2" xfId="1" applyNumberFormat="1" applyFont="1" applyFill="1" applyBorder="1" applyAlignment="1">
      <alignment horizontal="right" indent="1"/>
    </xf>
    <xf numFmtId="166" fontId="6" fillId="7" borderId="0" xfId="1" applyNumberFormat="1" applyFont="1" applyFill="1" applyBorder="1" applyAlignment="1">
      <alignment horizontal="right" indent="1"/>
    </xf>
    <xf numFmtId="166" fontId="0" fillId="6" borderId="0" xfId="1" applyNumberFormat="1" applyFont="1" applyFill="1"/>
    <xf numFmtId="166" fontId="6" fillId="0" borderId="1" xfId="1" applyNumberFormat="1" applyFont="1" applyFill="1" applyBorder="1"/>
    <xf numFmtId="166" fontId="7" fillId="0" borderId="1" xfId="1" applyNumberFormat="1" applyFont="1" applyFill="1" applyBorder="1"/>
    <xf numFmtId="166" fontId="5" fillId="0" borderId="1" xfId="1" applyNumberFormat="1" applyFont="1" applyFill="1" applyBorder="1"/>
    <xf numFmtId="166" fontId="6" fillId="6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6" fillId="6" borderId="1" xfId="1" applyNumberFormat="1" applyFont="1" applyFill="1" applyBorder="1" applyAlignment="1">
      <alignment horizontal="right" indent="1"/>
    </xf>
    <xf numFmtId="166" fontId="7" fillId="6" borderId="1" xfId="1" applyNumberFormat="1" applyFont="1" applyFill="1" applyBorder="1"/>
    <xf numFmtId="166" fontId="3" fillId="0" borderId="1" xfId="1" applyNumberFormat="1" applyFont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right" indent="1"/>
    </xf>
    <xf numFmtId="166" fontId="3" fillId="7" borderId="0" xfId="1" applyNumberFormat="1" applyFont="1" applyFill="1" applyBorder="1" applyAlignment="1">
      <alignment horizontal="right" indent="1"/>
    </xf>
    <xf numFmtId="165" fontId="0" fillId="6" borderId="0" xfId="1" applyNumberFormat="1" applyFont="1" applyFill="1" applyBorder="1"/>
    <xf numFmtId="166" fontId="3" fillId="0" borderId="7" xfId="1" applyNumberFormat="1" applyFont="1" applyBorder="1" applyAlignment="1">
      <alignment horizontal="left" indent="1"/>
    </xf>
    <xf numFmtId="166" fontId="3" fillId="0" borderId="0" xfId="1" applyNumberFormat="1" applyFont="1" applyFill="1" applyBorder="1" applyAlignment="1">
      <alignment horizontal="right" indent="1"/>
    </xf>
    <xf numFmtId="166" fontId="3" fillId="6" borderId="0" xfId="1" applyNumberFormat="1" applyFont="1" applyFill="1" applyBorder="1" applyAlignment="1">
      <alignment horizontal="right" indent="1"/>
    </xf>
    <xf numFmtId="166" fontId="6" fillId="0" borderId="7" xfId="1" applyNumberFormat="1" applyFont="1" applyFill="1" applyBorder="1" applyAlignment="1">
      <alignment horizontal="left" indent="1"/>
    </xf>
    <xf numFmtId="165" fontId="0" fillId="6" borderId="0" xfId="1" applyNumberFormat="1" applyFont="1" applyFill="1"/>
    <xf numFmtId="166" fontId="6" fillId="0" borderId="7" xfId="1" applyNumberFormat="1" applyFont="1" applyFill="1" applyBorder="1" applyAlignment="1">
      <alignment horizontal="right" indent="1"/>
    </xf>
    <xf numFmtId="166" fontId="0" fillId="7" borderId="0" xfId="1" applyNumberFormat="1" applyFont="1" applyFill="1" applyBorder="1"/>
    <xf numFmtId="166" fontId="0" fillId="0" borderId="0" xfId="1" applyNumberFormat="1" applyFont="1" applyBorder="1"/>
  </cellXfs>
  <cellStyles count="2">
    <cellStyle name="Обычный" xfId="0" builtinId="0"/>
    <cellStyle name="Финансовый" xfId="1" builtinId="3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ya.Galiyeva/Desktop/Current%20work%20(&#1044;&#1055;&#1048;)/&#1042;&#1057;&#1057;/&#1042;&#1057;&#1057;%20&#1085;&#1072;%2001.07.2018/01.07.2018%20&#1088;&#1072;&#1073;.%20&#1092;&#1072;&#1081;&#1083;%20&#1077;&#1078;&#1077;&#1084;&#1077;&#1089;&#1103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Capital"/>
      <sheetName val="KASSA"/>
      <sheetName val="RBK"/>
      <sheetName val="АКБ"/>
      <sheetName val="Альфа"/>
      <sheetName val="АТФ"/>
      <sheetName val="БЦК"/>
      <sheetName val="ВТБ"/>
      <sheetName val="Евр"/>
      <sheetName val="ККБ"/>
      <sheetName val="НБК"/>
      <sheetName val="НУР"/>
      <sheetName val="Сбер"/>
      <sheetName val="Тенгр"/>
      <sheetName val="Форте"/>
      <sheetName val="Цесна"/>
      <sheetName val="Эксим"/>
      <sheetName val="Арнур"/>
      <sheetName val="Тойота"/>
      <sheetName val="РИЦ КОрда"/>
      <sheetName val="ЫРЫС"/>
      <sheetName val="Лизинг Групп"/>
      <sheetName val="АльСакр СК Лизинг"/>
      <sheetName val="Технолизинг"/>
      <sheetName val="Евразлизинг"/>
      <sheetName val="Qazaq"/>
      <sheetName val="Астана"/>
      <sheetName val="Фортелизинг"/>
      <sheetName val="КИБ"/>
      <sheetName val="КМФ"/>
      <sheetName val="Дельта"/>
      <sheetName val="в млн данные"/>
      <sheetName val="Лист1"/>
      <sheetName val="Лист3"/>
    </sheetNames>
    <sheetDataSet>
      <sheetData sheetId="0"/>
      <sheetData sheetId="1">
        <row r="5">
          <cell r="C5">
            <v>699877830.91000211</v>
          </cell>
        </row>
        <row r="6">
          <cell r="C6">
            <v>-801108219.23999977</v>
          </cell>
        </row>
        <row r="7">
          <cell r="C7">
            <v>-9323110.2999999523</v>
          </cell>
        </row>
        <row r="8">
          <cell r="C8">
            <v>-3488270675.7000008</v>
          </cell>
        </row>
        <row r="10">
          <cell r="C10">
            <v>-716274421.5999999</v>
          </cell>
        </row>
        <row r="11">
          <cell r="C11">
            <v>-153754424.57000008</v>
          </cell>
        </row>
        <row r="12">
          <cell r="C12">
            <v>-117125376.91</v>
          </cell>
        </row>
        <row r="14">
          <cell r="C14">
            <v>8329817176.3299999</v>
          </cell>
        </row>
        <row r="15">
          <cell r="C15">
            <v>293850068.40999949</v>
          </cell>
        </row>
        <row r="17">
          <cell r="C17">
            <v>24060479.279999852</v>
          </cell>
        </row>
        <row r="18">
          <cell r="C18">
            <v>2290141612.3499999</v>
          </cell>
        </row>
        <row r="20">
          <cell r="C20">
            <v>198548235.13</v>
          </cell>
        </row>
        <row r="21">
          <cell r="C21">
            <v>-26643869.480000019</v>
          </cell>
        </row>
        <row r="22">
          <cell r="C22">
            <v>6663652604.1000004</v>
          </cell>
        </row>
        <row r="167">
          <cell r="C167">
            <v>131065968.75999999</v>
          </cell>
        </row>
        <row r="169">
          <cell r="C169">
            <v>131065968.75999999</v>
          </cell>
        </row>
        <row r="175">
          <cell r="C175">
            <v>0</v>
          </cell>
        </row>
        <row r="181">
          <cell r="C181">
            <v>-57624093.460000001</v>
          </cell>
        </row>
        <row r="182">
          <cell r="D182">
            <v>0</v>
          </cell>
        </row>
        <row r="183">
          <cell r="C183">
            <v>-28148621.23</v>
          </cell>
        </row>
        <row r="185">
          <cell r="C185">
            <v>-1071428.6100000001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-82243007.859999985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-169087151.15999997</v>
          </cell>
        </row>
        <row r="197">
          <cell r="C197">
            <v>352064449.81</v>
          </cell>
        </row>
        <row r="199">
          <cell r="C199">
            <v>114143969.82999995</v>
          </cell>
        </row>
        <row r="200">
          <cell r="C200">
            <v>104664.5</v>
          </cell>
        </row>
        <row r="201">
          <cell r="C201">
            <v>-21049373.129999984</v>
          </cell>
        </row>
        <row r="202">
          <cell r="C202">
            <v>4281072.3299999963</v>
          </cell>
        </row>
        <row r="203">
          <cell r="C203">
            <v>449544783.33999997</v>
          </cell>
        </row>
        <row r="208">
          <cell r="C208">
            <v>65123518</v>
          </cell>
        </row>
        <row r="209">
          <cell r="C209">
            <v>0</v>
          </cell>
        </row>
        <row r="210">
          <cell r="B210" t="str">
            <v>ТОО МФО Тойота Файнаншл Сервисез Казахстан</v>
          </cell>
          <cell r="C210">
            <v>5583989</v>
          </cell>
        </row>
        <row r="211">
          <cell r="C211">
            <v>70707507</v>
          </cell>
        </row>
        <row r="216">
          <cell r="C216">
            <v>-995630495.09999847</v>
          </cell>
        </row>
        <row r="217">
          <cell r="C217">
            <v>2208574095.8099995</v>
          </cell>
        </row>
        <row r="218">
          <cell r="C218">
            <v>1212943600.710001</v>
          </cell>
        </row>
        <row r="225">
          <cell r="C225">
            <v>-44140263.509997368</v>
          </cell>
        </row>
        <row r="228">
          <cell r="C228">
            <v>0</v>
          </cell>
          <cell r="D228">
            <v>0</v>
          </cell>
        </row>
        <row r="229">
          <cell r="C229">
            <v>-44140263.509997368</v>
          </cell>
        </row>
        <row r="236">
          <cell r="C236">
            <v>3214177218.4000001</v>
          </cell>
        </row>
        <row r="238">
          <cell r="C238">
            <v>3283579765.7799997</v>
          </cell>
        </row>
        <row r="246">
          <cell r="C246">
            <v>-3019915637.1100006</v>
          </cell>
        </row>
        <row r="247">
          <cell r="C247">
            <v>-2571928527.5599999</v>
          </cell>
        </row>
        <row r="249">
          <cell r="C249">
            <v>-5591844164.6700001</v>
          </cell>
        </row>
        <row r="256">
          <cell r="C256">
            <v>-1126880973.2399998</v>
          </cell>
        </row>
        <row r="257">
          <cell r="C257">
            <v>-307033376.32000059</v>
          </cell>
        </row>
        <row r="258">
          <cell r="C258">
            <v>-1433914349.5600004</v>
          </cell>
        </row>
        <row r="264">
          <cell r="C264">
            <v>1433518994.1699982</v>
          </cell>
        </row>
        <row r="265">
          <cell r="C265">
            <v>1069750564.7599983</v>
          </cell>
        </row>
        <row r="266">
          <cell r="C266">
            <v>2602216012.2400002</v>
          </cell>
        </row>
        <row r="267">
          <cell r="C267">
            <v>435889966.05000019</v>
          </cell>
        </row>
        <row r="268">
          <cell r="C268">
            <v>-329020699.16000044</v>
          </cell>
        </row>
        <row r="269">
          <cell r="C269">
            <v>1423816772.46</v>
          </cell>
        </row>
        <row r="270">
          <cell r="C270">
            <v>400751814.65999985</v>
          </cell>
        </row>
        <row r="271">
          <cell r="C271">
            <v>-171378221.27000046</v>
          </cell>
        </row>
        <row r="272">
          <cell r="C272">
            <v>324504211.33000016</v>
          </cell>
        </row>
        <row r="273">
          <cell r="C273">
            <v>39445157.460000038</v>
          </cell>
        </row>
        <row r="275">
          <cell r="C275">
            <v>428402.86000013351</v>
          </cell>
        </row>
        <row r="277">
          <cell r="C277">
            <v>7229922975.5599957</v>
          </cell>
        </row>
        <row r="283">
          <cell r="C283">
            <v>547660283.11999977</v>
          </cell>
        </row>
        <row r="284">
          <cell r="C284">
            <v>406150386.93999958</v>
          </cell>
        </row>
        <row r="285">
          <cell r="C285">
            <v>-68250580.680000067</v>
          </cell>
        </row>
        <row r="286">
          <cell r="C286">
            <v>20887103.730000019</v>
          </cell>
        </row>
        <row r="287">
          <cell r="C287">
            <v>389435102.26999986</v>
          </cell>
        </row>
        <row r="288">
          <cell r="C288">
            <v>466078000.80999935</v>
          </cell>
        </row>
        <row r="289">
          <cell r="C289">
            <v>310098969.45999992</v>
          </cell>
        </row>
        <row r="290">
          <cell r="C290">
            <v>-190511022.01000023</v>
          </cell>
        </row>
        <row r="291">
          <cell r="C291">
            <v>-54106247.000000954</v>
          </cell>
        </row>
        <row r="292">
          <cell r="C292">
            <v>-4.76837158203125E-7</v>
          </cell>
        </row>
        <row r="294">
          <cell r="C294">
            <v>-259945933.13999951</v>
          </cell>
        </row>
        <row r="296">
          <cell r="C296">
            <v>1567496063.4999976</v>
          </cell>
        </row>
        <row r="302">
          <cell r="C302">
            <v>587073672.61000025</v>
          </cell>
        </row>
        <row r="303">
          <cell r="C303">
            <v>551567845.10999966</v>
          </cell>
        </row>
        <row r="304">
          <cell r="C304">
            <v>307489246.36000013</v>
          </cell>
        </row>
        <row r="305">
          <cell r="C305">
            <v>97959035.079999924</v>
          </cell>
        </row>
        <row r="306">
          <cell r="C306">
            <v>108619296.69999988</v>
          </cell>
        </row>
        <row r="307">
          <cell r="C307">
            <v>240958862.56000012</v>
          </cell>
        </row>
        <row r="308">
          <cell r="C308">
            <v>382729979.80999994</v>
          </cell>
        </row>
        <row r="309">
          <cell r="C309">
            <v>-219348562.38000017</v>
          </cell>
        </row>
        <row r="310">
          <cell r="C310">
            <v>166162563.93000031</v>
          </cell>
        </row>
        <row r="311">
          <cell r="C311">
            <v>0</v>
          </cell>
        </row>
        <row r="313">
          <cell r="C313">
            <v>-360248505.65999913</v>
          </cell>
        </row>
        <row r="315">
          <cell r="C315">
            <v>1862963434.1200006</v>
          </cell>
        </row>
        <row r="324">
          <cell r="C324">
            <v>1853329294.8399978</v>
          </cell>
        </row>
        <row r="325">
          <cell r="C325">
            <v>193110584</v>
          </cell>
        </row>
        <row r="328">
          <cell r="C328">
            <v>-1664562333.9699993</v>
          </cell>
        </row>
        <row r="329">
          <cell r="C329">
            <v>0</v>
          </cell>
        </row>
        <row r="331">
          <cell r="C331">
            <v>254212436.97000015</v>
          </cell>
        </row>
        <row r="335">
          <cell r="C335">
            <v>-154611804.27000022</v>
          </cell>
        </row>
        <row r="336">
          <cell r="C336">
            <v>-118670777.22000027</v>
          </cell>
        </row>
        <row r="337">
          <cell r="C337">
            <v>457728368.8499999</v>
          </cell>
        </row>
        <row r="338">
          <cell r="C338">
            <v>121164600.67</v>
          </cell>
        </row>
        <row r="339">
          <cell r="C339">
            <v>-594972174</v>
          </cell>
        </row>
        <row r="340">
          <cell r="C340">
            <v>2984287504.9700012</v>
          </cell>
        </row>
        <row r="341">
          <cell r="C341">
            <v>3331015700.8399992</v>
          </cell>
        </row>
        <row r="396">
          <cell r="C396">
            <v>851130184.33999991</v>
          </cell>
        </row>
        <row r="397">
          <cell r="C397">
            <v>22273761.100000024</v>
          </cell>
        </row>
        <row r="398">
          <cell r="C398">
            <v>1367164387.3300002</v>
          </cell>
        </row>
        <row r="399">
          <cell r="C399">
            <v>575723219.18000031</v>
          </cell>
        </row>
        <row r="400">
          <cell r="C400">
            <v>1034507881.8299999</v>
          </cell>
        </row>
        <row r="401">
          <cell r="C401">
            <v>779687954.58000016</v>
          </cell>
        </row>
        <row r="402">
          <cell r="C402">
            <v>4273927</v>
          </cell>
        </row>
        <row r="403">
          <cell r="C403">
            <v>0</v>
          </cell>
        </row>
        <row r="404">
          <cell r="C404">
            <v>-46437752.509999998</v>
          </cell>
        </row>
        <row r="405">
          <cell r="C405">
            <v>4588323562.8500004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zoomScale="85" zoomScaleNormal="85" workbookViewId="0">
      <selection activeCell="B27" sqref="B27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4" width="20.85546875" style="2" customWidth="1"/>
    <col min="5" max="5" width="14.5703125" style="2" customWidth="1"/>
    <col min="6" max="7" width="20.85546875" style="2" customWidth="1"/>
    <col min="8" max="8" width="19.42578125" style="2" bestFit="1" customWidth="1"/>
    <col min="9" max="9" width="22.28515625" style="2" customWidth="1"/>
    <col min="10" max="10" width="23.42578125" style="2" customWidth="1"/>
    <col min="11" max="11" width="23.7109375" style="2" customWidth="1"/>
    <col min="12" max="12" width="21.85546875" style="2" customWidth="1"/>
    <col min="13" max="13" width="23.7109375" style="2" customWidth="1"/>
    <col min="14" max="14" width="23.85546875" style="2" customWidth="1"/>
    <col min="15" max="15" width="21.85546875" style="2" customWidth="1"/>
    <col min="16" max="17" width="22" style="2" customWidth="1"/>
    <col min="18" max="18" width="22.42578125" style="2" customWidth="1"/>
    <col min="19" max="19" width="24.42578125" style="2" customWidth="1"/>
    <col min="20" max="20" width="28.140625" style="41" customWidth="1"/>
    <col min="21" max="16384" width="9.140625" style="2"/>
  </cols>
  <sheetData>
    <row r="1" spans="1:20" ht="15" customHeight="1" x14ac:dyDescent="0.25">
      <c r="C1" s="2" t="s">
        <v>0</v>
      </c>
      <c r="T1" s="3"/>
    </row>
    <row r="2" spans="1:20" x14ac:dyDescent="0.25">
      <c r="T2" s="3"/>
    </row>
    <row r="3" spans="1:20" ht="30" customHeight="1" x14ac:dyDescent="0.25">
      <c r="A3" s="4" t="s">
        <v>1</v>
      </c>
      <c r="B3" s="4" t="s">
        <v>2</v>
      </c>
      <c r="C3" s="5" t="s">
        <v>3</v>
      </c>
      <c r="D3" s="6"/>
      <c r="E3" s="6"/>
      <c r="F3" s="6"/>
      <c r="G3" s="6"/>
      <c r="H3" s="7"/>
      <c r="I3" s="8" t="s">
        <v>4</v>
      </c>
      <c r="J3" s="9" t="s">
        <v>5</v>
      </c>
      <c r="K3" s="9"/>
      <c r="L3" s="9"/>
      <c r="M3" s="10" t="s">
        <v>6</v>
      </c>
      <c r="N3" s="9" t="s">
        <v>7</v>
      </c>
      <c r="O3" s="9"/>
      <c r="P3" s="9"/>
      <c r="Q3" s="9"/>
      <c r="R3" s="9"/>
      <c r="S3" s="4" t="s">
        <v>8</v>
      </c>
      <c r="T3" s="3"/>
    </row>
    <row r="4" spans="1:20" ht="30" customHeight="1" x14ac:dyDescent="0.25">
      <c r="A4" s="4"/>
      <c r="B4" s="4"/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 t="s">
        <v>16</v>
      </c>
      <c r="K4" s="12"/>
      <c r="L4" s="12"/>
      <c r="M4" s="10"/>
      <c r="N4" s="9"/>
      <c r="O4" s="9"/>
      <c r="P4" s="9"/>
      <c r="Q4" s="9"/>
      <c r="R4" s="9"/>
      <c r="S4" s="4"/>
      <c r="T4" s="3"/>
    </row>
    <row r="5" spans="1:20" ht="81" customHeight="1" x14ac:dyDescent="0.25">
      <c r="A5" s="4"/>
      <c r="B5" s="4"/>
      <c r="C5" s="13"/>
      <c r="D5" s="13"/>
      <c r="E5" s="13"/>
      <c r="F5" s="13"/>
      <c r="G5" s="13"/>
      <c r="H5" s="13"/>
      <c r="I5" s="13"/>
      <c r="J5" s="14" t="s">
        <v>17</v>
      </c>
      <c r="K5" s="14" t="s">
        <v>18</v>
      </c>
      <c r="L5" s="14" t="s">
        <v>19</v>
      </c>
      <c r="M5" s="14" t="s">
        <v>20</v>
      </c>
      <c r="N5" s="14" t="s">
        <v>21</v>
      </c>
      <c r="O5" s="14" t="s">
        <v>22</v>
      </c>
      <c r="P5" s="14" t="s">
        <v>23</v>
      </c>
      <c r="Q5" s="14" t="s">
        <v>24</v>
      </c>
      <c r="R5" s="14" t="s">
        <v>25</v>
      </c>
      <c r="S5" s="4"/>
      <c r="T5" s="15"/>
    </row>
    <row r="6" spans="1:20" s="22" customFormat="1" x14ac:dyDescent="0.25">
      <c r="A6" s="16">
        <v>1</v>
      </c>
      <c r="B6" s="17" t="s">
        <v>26</v>
      </c>
      <c r="C6" s="18">
        <f>'[1]свод общий'!C14</f>
        <v>8329817176.3299999</v>
      </c>
      <c r="D6" s="18"/>
      <c r="E6" s="18"/>
      <c r="F6" s="19"/>
      <c r="G6" s="18">
        <f>'[1]свод общий'!C188</f>
        <v>-82243007.859999985</v>
      </c>
      <c r="H6" s="18"/>
      <c r="I6" s="18">
        <f>'[1]свод общий'!C396</f>
        <v>851130184.33999991</v>
      </c>
      <c r="J6" s="18">
        <f>'[1]свод общий'!C269</f>
        <v>1423816772.46</v>
      </c>
      <c r="K6" s="18">
        <f>'[1]свод общий'!C288</f>
        <v>466078000.80999935</v>
      </c>
      <c r="L6" s="18">
        <f>'[1]свод общий'!C307</f>
        <v>240958862.56000012</v>
      </c>
      <c r="M6" s="19"/>
      <c r="N6" s="18"/>
      <c r="O6" s="18"/>
      <c r="P6" s="18"/>
      <c r="Q6" s="18"/>
      <c r="R6" s="18"/>
      <c r="S6" s="20">
        <f>SUM(C6:R6)</f>
        <v>11229557988.639999</v>
      </c>
      <c r="T6" s="21"/>
    </row>
    <row r="7" spans="1:20" s="22" customFormat="1" x14ac:dyDescent="0.25">
      <c r="A7" s="16">
        <v>3</v>
      </c>
      <c r="B7" s="17" t="s">
        <v>27</v>
      </c>
      <c r="C7" s="18">
        <f>'[1]свод общий'!C7</f>
        <v>-9323110.2999999523</v>
      </c>
      <c r="D7" s="18"/>
      <c r="E7" s="18"/>
      <c r="F7" s="18"/>
      <c r="G7" s="18">
        <f>'[1]свод общий'!D182</f>
        <v>0</v>
      </c>
      <c r="H7" s="18"/>
      <c r="I7" s="18">
        <f>'[1]свод общий'!C397</f>
        <v>22273761.100000024</v>
      </c>
      <c r="J7" s="18">
        <f>'[1]свод общий'!C267</f>
        <v>435889966.05000019</v>
      </c>
      <c r="K7" s="18">
        <f>'[1]свод общий'!C286</f>
        <v>20887103.730000019</v>
      </c>
      <c r="L7" s="18">
        <f>'[1]свод общий'!C305</f>
        <v>97959035.079999924</v>
      </c>
      <c r="M7" s="18">
        <f>'[1]свод общий'!C339</f>
        <v>-594972174</v>
      </c>
      <c r="N7" s="18">
        <f>'[1]свод общий'!C246</f>
        <v>-3019915637.1100006</v>
      </c>
      <c r="O7" s="18">
        <f>'[1]свод общий'!C256</f>
        <v>-1126880973.2399998</v>
      </c>
      <c r="P7" s="18">
        <f>'[1]свод общий'!C216</f>
        <v>-995630495.09999847</v>
      </c>
      <c r="Q7" s="18"/>
      <c r="R7" s="18">
        <f>'[1]свод общий'!C236</f>
        <v>3214177218.4000001</v>
      </c>
      <c r="S7" s="20">
        <f t="shared" ref="S7:S32" si="0">SUM(C7:R7)</f>
        <v>-1955535305.3899989</v>
      </c>
      <c r="T7" s="21"/>
    </row>
    <row r="8" spans="1:20" s="22" customFormat="1" x14ac:dyDescent="0.25">
      <c r="A8" s="16">
        <v>4</v>
      </c>
      <c r="B8" s="17" t="s">
        <v>28</v>
      </c>
      <c r="C8" s="18">
        <f>'[1]свод общий'!C17</f>
        <v>24060479.279999852</v>
      </c>
      <c r="D8" s="18"/>
      <c r="E8" s="18"/>
      <c r="F8" s="18"/>
      <c r="G8" s="18"/>
      <c r="H8" s="18"/>
      <c r="I8" s="18"/>
      <c r="J8" s="23"/>
      <c r="K8" s="23">
        <f>SUMIF($G$167:$G$179,$C8,$T$167:$T$179)</f>
        <v>0</v>
      </c>
      <c r="L8" s="23">
        <f>SUMIF($G$186:$G$198,$C8,$T$186:$T$198)</f>
        <v>0</v>
      </c>
      <c r="M8" s="23">
        <f>'[1]свод общий'!C325</f>
        <v>193110584</v>
      </c>
      <c r="N8" s="18"/>
      <c r="O8" s="18"/>
      <c r="P8" s="18"/>
      <c r="Q8" s="18"/>
      <c r="R8" s="18"/>
      <c r="S8" s="20">
        <f t="shared" si="0"/>
        <v>217171063.27999985</v>
      </c>
      <c r="T8" s="21"/>
    </row>
    <row r="9" spans="1:20" s="22" customFormat="1" x14ac:dyDescent="0.25">
      <c r="A9" s="16">
        <v>5</v>
      </c>
      <c r="B9" s="17" t="s">
        <v>29</v>
      </c>
      <c r="C9" s="18">
        <f>'[1]свод общий'!C5</f>
        <v>699877830.91000211</v>
      </c>
      <c r="D9" s="18"/>
      <c r="E9" s="18"/>
      <c r="F9" s="18"/>
      <c r="G9" s="18">
        <f>'[1]свод общий'!C181</f>
        <v>-57624093.460000001</v>
      </c>
      <c r="H9" s="18"/>
      <c r="I9" s="18">
        <f>'[1]свод общий'!C398</f>
        <v>1367164387.3300002</v>
      </c>
      <c r="J9" s="18">
        <f>'[1]свод общий'!C270</f>
        <v>400751814.65999985</v>
      </c>
      <c r="K9" s="18">
        <f>'[1]свод общий'!C289</f>
        <v>310098969.45999992</v>
      </c>
      <c r="L9" s="18">
        <f>'[1]свод общий'!C308</f>
        <v>382729979.80999994</v>
      </c>
      <c r="M9" s="18"/>
      <c r="N9" s="18"/>
      <c r="O9" s="18"/>
      <c r="P9" s="18"/>
      <c r="Q9" s="18"/>
      <c r="R9" s="18"/>
      <c r="S9" s="20">
        <f>SUM(C9:R9)</f>
        <v>3102998888.7100019</v>
      </c>
      <c r="T9" s="21"/>
    </row>
    <row r="10" spans="1:20" s="22" customFormat="1" x14ac:dyDescent="0.25">
      <c r="A10" s="16">
        <v>6</v>
      </c>
      <c r="B10" s="17" t="s">
        <v>30</v>
      </c>
      <c r="C10" s="18"/>
      <c r="D10" s="18"/>
      <c r="E10" s="18"/>
      <c r="F10" s="18"/>
      <c r="G10" s="18"/>
      <c r="H10" s="18"/>
      <c r="I10" s="18"/>
      <c r="J10" s="18">
        <f>'[1]свод общий'!C264</f>
        <v>1433518994.1699982</v>
      </c>
      <c r="K10" s="18">
        <f>'[1]свод общий'!C283</f>
        <v>547660283.11999977</v>
      </c>
      <c r="L10" s="18">
        <f>'[1]свод общий'!C302</f>
        <v>587073672.61000025</v>
      </c>
      <c r="M10" s="18">
        <f>'[1]свод общий'!C324</f>
        <v>1853329294.8399978</v>
      </c>
      <c r="N10" s="18"/>
      <c r="O10" s="18"/>
      <c r="P10" s="18"/>
      <c r="Q10" s="18">
        <f>'[1]свод общий'!C228</f>
        <v>0</v>
      </c>
      <c r="R10" s="18">
        <f>'[1]свод общий'!D228</f>
        <v>0</v>
      </c>
      <c r="S10" s="20">
        <f t="shared" si="0"/>
        <v>4421582244.739996</v>
      </c>
      <c r="T10" s="21"/>
    </row>
    <row r="11" spans="1:20" s="22" customFormat="1" x14ac:dyDescent="0.25">
      <c r="A11" s="16">
        <v>7</v>
      </c>
      <c r="B11" s="17" t="s">
        <v>31</v>
      </c>
      <c r="C11" s="18"/>
      <c r="D11" s="18"/>
      <c r="E11" s="18"/>
      <c r="F11" s="18"/>
      <c r="G11" s="18">
        <f>'[1]свод общий'!C190</f>
        <v>0</v>
      </c>
      <c r="H11" s="18"/>
      <c r="I11" s="18">
        <f>'[1]свод общий'!C400</f>
        <v>1034507881.8299999</v>
      </c>
      <c r="J11" s="18">
        <f>'[1]свод общий'!C265</f>
        <v>1069750564.7599983</v>
      </c>
      <c r="K11" s="18">
        <f>'[1]свод общий'!C284</f>
        <v>406150386.93999958</v>
      </c>
      <c r="L11" s="18">
        <f>'[1]свод общий'!C303</f>
        <v>551567845.10999966</v>
      </c>
      <c r="M11" s="18"/>
      <c r="N11" s="18"/>
      <c r="O11" s="18"/>
      <c r="P11" s="18"/>
      <c r="Q11" s="18"/>
      <c r="R11" s="18"/>
      <c r="S11" s="20">
        <f t="shared" si="0"/>
        <v>3061976678.6399975</v>
      </c>
      <c r="T11" s="21"/>
    </row>
    <row r="12" spans="1:20" s="22" customFormat="1" x14ac:dyDescent="0.25">
      <c r="A12" s="16">
        <v>8</v>
      </c>
      <c r="B12" s="17" t="s">
        <v>32</v>
      </c>
      <c r="C12" s="18">
        <f>'[1]свод общий'!C6</f>
        <v>-801108219.23999977</v>
      </c>
      <c r="D12" s="18"/>
      <c r="E12" s="18"/>
      <c r="F12" s="18"/>
      <c r="G12" s="18"/>
      <c r="H12" s="18"/>
      <c r="I12" s="18">
        <f>'[1]свод общий'!C399</f>
        <v>575723219.18000031</v>
      </c>
      <c r="J12" s="18">
        <f>'[1]свод общий'!C272</f>
        <v>324504211.33000016</v>
      </c>
      <c r="K12" s="18">
        <f>'[1]свод общий'!C291</f>
        <v>-54106247.000000954</v>
      </c>
      <c r="L12" s="18">
        <f>'[1]свод общий'!C310</f>
        <v>166162563.93000031</v>
      </c>
      <c r="M12" s="18">
        <f>'[1]свод общий'!C328</f>
        <v>-1664562333.9699993</v>
      </c>
      <c r="N12" s="18"/>
      <c r="O12" s="18"/>
      <c r="P12" s="18"/>
      <c r="Q12" s="18"/>
      <c r="R12" s="18"/>
      <c r="S12" s="20">
        <f t="shared" si="0"/>
        <v>-1453386805.7699993</v>
      </c>
      <c r="T12" s="21"/>
    </row>
    <row r="13" spans="1:20" s="22" customFormat="1" x14ac:dyDescent="0.25">
      <c r="A13" s="16">
        <v>9</v>
      </c>
      <c r="B13" s="17" t="s">
        <v>33</v>
      </c>
      <c r="C13" s="18">
        <f>'[1]свод общий'!C11</f>
        <v>-153754424.57000008</v>
      </c>
      <c r="D13" s="18"/>
      <c r="E13" s="18"/>
      <c r="F13" s="18"/>
      <c r="G13" s="18">
        <f>'[1]свод общий'!C186</f>
        <v>0</v>
      </c>
      <c r="H13" s="18"/>
      <c r="I13" s="18"/>
      <c r="J13" s="18">
        <f>'[1]свод общий'!C268</f>
        <v>-329020699.16000044</v>
      </c>
      <c r="K13" s="18">
        <f>'[1]свод общий'!C287</f>
        <v>389435102.26999986</v>
      </c>
      <c r="L13" s="18">
        <f>'[1]свод общий'!C306</f>
        <v>108619296.69999988</v>
      </c>
      <c r="M13" s="18"/>
      <c r="N13" s="18"/>
      <c r="O13" s="18"/>
      <c r="P13" s="18">
        <f>'[1]свод общий'!C217</f>
        <v>2208574095.8099995</v>
      </c>
      <c r="Q13" s="18">
        <f>'[1]свод общий'!C225</f>
        <v>-44140263.509997368</v>
      </c>
      <c r="R13" s="18"/>
      <c r="S13" s="20">
        <f t="shared" si="0"/>
        <v>2179713107.5400014</v>
      </c>
      <c r="T13" s="21"/>
    </row>
    <row r="14" spans="1:20" s="22" customFormat="1" x14ac:dyDescent="0.25">
      <c r="A14" s="16">
        <v>10</v>
      </c>
      <c r="B14" s="17" t="s">
        <v>34</v>
      </c>
      <c r="C14" s="18">
        <f>'[1]свод общий'!C18</f>
        <v>2290141612.3499999</v>
      </c>
      <c r="D14" s="18"/>
      <c r="E14" s="18">
        <f>'[1]свод общий'!C175</f>
        <v>0</v>
      </c>
      <c r="F14" s="18"/>
      <c r="G14" s="18"/>
      <c r="H14" s="18"/>
      <c r="I14" s="18"/>
      <c r="J14" s="23"/>
      <c r="K14" s="23">
        <f>SUMIF($G$167:$G$179,$C14,$T$167:$T$179)</f>
        <v>0</v>
      </c>
      <c r="L14" s="23">
        <f>SUMIF($G$186:$G$198,$C14,$T$186:$T$198)</f>
        <v>0</v>
      </c>
      <c r="M14" s="23">
        <f>'[1]свод общий'!C338</f>
        <v>121164600.67</v>
      </c>
      <c r="N14" s="18"/>
      <c r="O14" s="18"/>
      <c r="P14" s="18"/>
      <c r="Q14" s="18"/>
      <c r="R14" s="18"/>
      <c r="S14" s="20">
        <f t="shared" si="0"/>
        <v>2411306213.02</v>
      </c>
      <c r="T14" s="21"/>
    </row>
    <row r="15" spans="1:20" s="22" customFormat="1" x14ac:dyDescent="0.25">
      <c r="A15" s="16">
        <v>11</v>
      </c>
      <c r="B15" s="17" t="s">
        <v>35</v>
      </c>
      <c r="C15" s="18">
        <f>'[1]свод общий'!C15</f>
        <v>293850068.40999949</v>
      </c>
      <c r="D15" s="18"/>
      <c r="E15" s="18"/>
      <c r="F15" s="24">
        <f>'[1]свод общий'!C200</f>
        <v>104664.5</v>
      </c>
      <c r="G15" s="18">
        <f>'[1]свод общий'!C183</f>
        <v>-28148621.23</v>
      </c>
      <c r="H15" s="18"/>
      <c r="I15" s="18"/>
      <c r="J15" s="18">
        <f>'[1]свод общий'!C275</f>
        <v>428402.86000013351</v>
      </c>
      <c r="K15" s="18">
        <f>'[1]свод общий'!C294</f>
        <v>-259945933.13999951</v>
      </c>
      <c r="L15" s="18">
        <f>'[1]свод общий'!C313</f>
        <v>-360248505.65999913</v>
      </c>
      <c r="M15" s="18">
        <f>'[1]свод общий'!C331</f>
        <v>254212436.97000015</v>
      </c>
      <c r="N15" s="18"/>
      <c r="O15" s="18"/>
      <c r="P15" s="18"/>
      <c r="Q15" s="18"/>
      <c r="R15" s="18"/>
      <c r="S15" s="20">
        <f t="shared" si="0"/>
        <v>-99747487.289998889</v>
      </c>
      <c r="T15" s="21"/>
    </row>
    <row r="16" spans="1:20" s="22" customFormat="1" x14ac:dyDescent="0.25">
      <c r="A16" s="16">
        <v>12</v>
      </c>
      <c r="B16" s="17" t="s">
        <v>36</v>
      </c>
      <c r="C16" s="18"/>
      <c r="D16" s="18">
        <f>'[1]свод общий'!C167</f>
        <v>131065968.75999999</v>
      </c>
      <c r="E16" s="18"/>
      <c r="F16" s="18"/>
      <c r="G16" s="18"/>
      <c r="H16" s="18"/>
      <c r="I16" s="18"/>
      <c r="J16" s="18">
        <f>'[1]свод общий'!C273</f>
        <v>39445157.460000038</v>
      </c>
      <c r="K16" s="18">
        <f>'[1]свод общий'!C292</f>
        <v>-4.76837158203125E-7</v>
      </c>
      <c r="L16" s="18">
        <f>'[1]свод общий'!C311</f>
        <v>0</v>
      </c>
      <c r="M16" s="18">
        <f>'[1]свод общий'!C329</f>
        <v>0</v>
      </c>
      <c r="N16" s="18"/>
      <c r="O16" s="18"/>
      <c r="P16" s="18"/>
      <c r="Q16" s="18"/>
      <c r="R16" s="18"/>
      <c r="S16" s="20">
        <f t="shared" si="0"/>
        <v>170511126.21999955</v>
      </c>
      <c r="T16" s="21"/>
    </row>
    <row r="17" spans="1:20" s="22" customFormat="1" x14ac:dyDescent="0.25">
      <c r="A17" s="16">
        <v>13</v>
      </c>
      <c r="B17" s="17" t="s">
        <v>37</v>
      </c>
      <c r="C17" s="18">
        <f>'[1]свод общий'!C20</f>
        <v>198548235.13</v>
      </c>
      <c r="D17" s="18"/>
      <c r="E17" s="18"/>
      <c r="F17" s="18"/>
      <c r="G17" s="18"/>
      <c r="H17" s="18"/>
      <c r="I17" s="18"/>
      <c r="J17" s="23"/>
      <c r="K17" s="23">
        <f>SUMIF($G$167:$G$179,$C17,$T$167:$T$179)</f>
        <v>0</v>
      </c>
      <c r="L17" s="23">
        <f>SUMIF($G$186:$G$198,$C17,$T$186:$T$198)</f>
        <v>0</v>
      </c>
      <c r="M17" s="23">
        <f>'[1]свод общий'!C335</f>
        <v>-154611804.27000022</v>
      </c>
      <c r="N17" s="18"/>
      <c r="O17" s="18"/>
      <c r="P17" s="18"/>
      <c r="Q17" s="18"/>
      <c r="R17" s="18"/>
      <c r="S17" s="20">
        <f t="shared" si="0"/>
        <v>43936430.859999776</v>
      </c>
      <c r="T17" s="21"/>
    </row>
    <row r="18" spans="1:20" s="22" customFormat="1" x14ac:dyDescent="0.25">
      <c r="A18" s="16">
        <v>14</v>
      </c>
      <c r="B18" s="17" t="s">
        <v>38</v>
      </c>
      <c r="C18" s="18">
        <f>'[1]свод общий'!C12</f>
        <v>-117125376.91</v>
      </c>
      <c r="D18" s="18"/>
      <c r="E18" s="18"/>
      <c r="F18" s="18"/>
      <c r="G18" s="18">
        <f>'[1]свод общий'!C185</f>
        <v>-1071428.6100000001</v>
      </c>
      <c r="H18" s="18"/>
      <c r="I18" s="18">
        <f>'[1]свод общий'!C404</f>
        <v>-46437752.509999998</v>
      </c>
      <c r="J18" s="18">
        <f>'[1]свод общий'!C271</f>
        <v>-171378221.27000046</v>
      </c>
      <c r="K18" s="18">
        <f>'[1]свод общий'!C290</f>
        <v>-190511022.01000023</v>
      </c>
      <c r="L18" s="18">
        <f>'[1]свод общий'!C309</f>
        <v>-219348562.38000017</v>
      </c>
      <c r="M18" s="18"/>
      <c r="N18" s="18">
        <f>'[1]свод общий'!C247</f>
        <v>-2571928527.5599999</v>
      </c>
      <c r="O18" s="18">
        <f>'[1]свод общий'!C257</f>
        <v>-307033376.32000059</v>
      </c>
      <c r="P18" s="18"/>
      <c r="Q18" s="18"/>
      <c r="R18" s="18"/>
      <c r="S18" s="20">
        <f t="shared" si="0"/>
        <v>-3624834267.5700016</v>
      </c>
      <c r="T18" s="21"/>
    </row>
    <row r="19" spans="1:20" s="22" customFormat="1" x14ac:dyDescent="0.25">
      <c r="A19" s="16">
        <v>16</v>
      </c>
      <c r="B19" s="17" t="s">
        <v>39</v>
      </c>
      <c r="C19" s="18">
        <f>'[1]свод общий'!C10</f>
        <v>-716274421.5999999</v>
      </c>
      <c r="D19" s="18"/>
      <c r="E19" s="18"/>
      <c r="F19" s="18"/>
      <c r="G19" s="18">
        <f>'[1]свод общий'!C189</f>
        <v>0</v>
      </c>
      <c r="H19" s="18"/>
      <c r="I19" s="18"/>
      <c r="J19" s="23"/>
      <c r="K19" s="23">
        <f>SUMIF($G$167:$G$179,$C19,$T$167:$T$179)</f>
        <v>0</v>
      </c>
      <c r="L19" s="18">
        <f>SUMIF($G$186:$G$198,$C19,$T$186:$T$198)</f>
        <v>0</v>
      </c>
      <c r="M19" s="18">
        <f>'[1]свод общий'!C336</f>
        <v>-118670777.22000027</v>
      </c>
      <c r="N19" s="18"/>
      <c r="O19" s="18"/>
      <c r="P19" s="18"/>
      <c r="Q19" s="18"/>
      <c r="R19" s="18"/>
      <c r="S19" s="20">
        <f>SUM(C19:R19)</f>
        <v>-834945198.82000017</v>
      </c>
      <c r="T19" s="21"/>
    </row>
    <row r="20" spans="1:20" s="22" customFormat="1" x14ac:dyDescent="0.25">
      <c r="A20" s="16">
        <v>17</v>
      </c>
      <c r="B20" s="17" t="s">
        <v>40</v>
      </c>
      <c r="C20" s="18">
        <f>'[1]свод общий'!C8</f>
        <v>-3488270675.7000008</v>
      </c>
      <c r="D20" s="18"/>
      <c r="E20" s="18"/>
      <c r="F20" s="25"/>
      <c r="G20" s="18">
        <f>'[1]свод общий'!C187</f>
        <v>0</v>
      </c>
      <c r="H20" s="18"/>
      <c r="I20" s="18">
        <f>'[1]свод общий'!C401</f>
        <v>779687954.58000016</v>
      </c>
      <c r="J20" s="18">
        <f>'[1]свод общий'!C266</f>
        <v>2602216012.2400002</v>
      </c>
      <c r="K20" s="18">
        <f>'[1]свод общий'!C285</f>
        <v>-68250580.680000067</v>
      </c>
      <c r="L20" s="18">
        <f>'[1]свод общий'!C304</f>
        <v>307489246.36000013</v>
      </c>
      <c r="M20" s="18"/>
      <c r="N20" s="18"/>
      <c r="O20" s="18"/>
      <c r="P20" s="18"/>
      <c r="Q20" s="18"/>
      <c r="R20" s="18"/>
      <c r="S20" s="20">
        <f t="shared" si="0"/>
        <v>132871956.79999948</v>
      </c>
      <c r="T20" s="21"/>
    </row>
    <row r="21" spans="1:20" s="22" customFormat="1" x14ac:dyDescent="0.25">
      <c r="A21" s="16">
        <v>18</v>
      </c>
      <c r="B21" s="17" t="s">
        <v>41</v>
      </c>
      <c r="C21" s="18">
        <f>'[1]свод общий'!C21</f>
        <v>-26643869.480000019</v>
      </c>
      <c r="D21" s="18"/>
      <c r="E21" s="18"/>
      <c r="F21" s="24"/>
      <c r="G21" s="18"/>
      <c r="H21" s="18"/>
      <c r="I21" s="18"/>
      <c r="J21" s="23"/>
      <c r="K21" s="23"/>
      <c r="L21" s="23"/>
      <c r="M21" s="23">
        <f>'[1]свод общий'!C337</f>
        <v>457728368.8499999</v>
      </c>
      <c r="N21" s="18"/>
      <c r="O21" s="18"/>
      <c r="P21" s="18"/>
      <c r="Q21" s="18"/>
      <c r="R21" s="18"/>
      <c r="S21" s="20">
        <f t="shared" si="0"/>
        <v>431084499.36999989</v>
      </c>
      <c r="T21" s="21"/>
    </row>
    <row r="22" spans="1:20" s="22" customFormat="1" x14ac:dyDescent="0.25">
      <c r="A22" s="16">
        <v>19</v>
      </c>
      <c r="B22" s="17" t="s">
        <v>42</v>
      </c>
      <c r="C22" s="18"/>
      <c r="D22" s="18"/>
      <c r="E22" s="18"/>
      <c r="F22" s="24"/>
      <c r="G22" s="18"/>
      <c r="H22" s="18"/>
      <c r="I22" s="18"/>
      <c r="J22" s="23"/>
      <c r="K22" s="23"/>
      <c r="L22" s="23"/>
      <c r="M22" s="23">
        <f>'[1]свод общий'!C340</f>
        <v>2984287504.9700012</v>
      </c>
      <c r="N22" s="18"/>
      <c r="O22" s="18"/>
      <c r="P22" s="18"/>
      <c r="Q22" s="18"/>
      <c r="R22" s="18"/>
      <c r="S22" s="20">
        <f t="shared" si="0"/>
        <v>2984287504.9700012</v>
      </c>
      <c r="T22" s="21"/>
    </row>
    <row r="23" spans="1:20" s="22" customFormat="1" x14ac:dyDescent="0.25">
      <c r="A23" s="16">
        <v>20</v>
      </c>
      <c r="B23" s="17" t="s">
        <v>43</v>
      </c>
      <c r="C23" s="18"/>
      <c r="D23" s="18"/>
      <c r="E23" s="18"/>
      <c r="F23" s="24"/>
      <c r="G23" s="18"/>
      <c r="H23" s="18">
        <f>'[1]свод общий'!C208</f>
        <v>65123518</v>
      </c>
      <c r="I23" s="18"/>
      <c r="J23" s="23"/>
      <c r="K23" s="23"/>
      <c r="L23" s="23"/>
      <c r="M23" s="23"/>
      <c r="N23" s="18"/>
      <c r="O23" s="18"/>
      <c r="P23" s="18"/>
      <c r="Q23" s="18"/>
      <c r="R23" s="18"/>
      <c r="S23" s="20">
        <f t="shared" si="0"/>
        <v>65123518</v>
      </c>
      <c r="T23" s="21"/>
    </row>
    <row r="24" spans="1:20" s="22" customFormat="1" x14ac:dyDescent="0.25">
      <c r="A24" s="16">
        <v>21</v>
      </c>
      <c r="B24" s="26" t="s">
        <v>44</v>
      </c>
      <c r="C24" s="18"/>
      <c r="D24" s="18"/>
      <c r="E24" s="18"/>
      <c r="F24" s="24"/>
      <c r="G24" s="18"/>
      <c r="H24" s="18">
        <f>'[1]свод общий'!C209</f>
        <v>0</v>
      </c>
      <c r="I24" s="18"/>
      <c r="J24" s="23"/>
      <c r="K24" s="23"/>
      <c r="L24" s="23"/>
      <c r="M24" s="23"/>
      <c r="N24" s="18"/>
      <c r="O24" s="18"/>
      <c r="P24" s="18"/>
      <c r="Q24" s="18"/>
      <c r="R24" s="18"/>
      <c r="S24" s="20">
        <f t="shared" si="0"/>
        <v>0</v>
      </c>
      <c r="T24" s="21"/>
    </row>
    <row r="25" spans="1:20" s="22" customFormat="1" x14ac:dyDescent="0.25">
      <c r="A25" s="16">
        <v>22</v>
      </c>
      <c r="B25" s="26" t="str">
        <f>'[1]свод общий'!B210</f>
        <v>ТОО МФО Тойота Файнаншл Сервисез Казахстан</v>
      </c>
      <c r="C25" s="18"/>
      <c r="D25" s="18"/>
      <c r="E25" s="18"/>
      <c r="F25" s="24"/>
      <c r="G25" s="18"/>
      <c r="H25" s="18">
        <f>'[1]свод общий'!C210</f>
        <v>5583989</v>
      </c>
      <c r="I25" s="18"/>
      <c r="J25" s="23"/>
      <c r="K25" s="23"/>
      <c r="L25" s="23"/>
      <c r="M25" s="23"/>
      <c r="N25" s="18"/>
      <c r="O25" s="18"/>
      <c r="P25" s="18"/>
      <c r="Q25" s="18"/>
      <c r="R25" s="18"/>
      <c r="S25" s="20">
        <f t="shared" si="0"/>
        <v>5583989</v>
      </c>
      <c r="T25" s="21"/>
    </row>
    <row r="26" spans="1:20" s="22" customFormat="1" x14ac:dyDescent="0.25">
      <c r="A26" s="16">
        <v>23</v>
      </c>
      <c r="B26" s="27" t="s">
        <v>45</v>
      </c>
      <c r="C26" s="18"/>
      <c r="D26" s="18"/>
      <c r="E26" s="18"/>
      <c r="F26" s="24"/>
      <c r="G26" s="18"/>
      <c r="H26" s="18"/>
      <c r="I26" s="18">
        <f>'[1]свод общий'!C402</f>
        <v>4273927</v>
      </c>
      <c r="J26" s="23"/>
      <c r="K26" s="23"/>
      <c r="L26" s="23"/>
      <c r="M26" s="23"/>
      <c r="N26" s="18"/>
      <c r="O26" s="18"/>
      <c r="P26" s="18"/>
      <c r="Q26" s="18"/>
      <c r="R26" s="18"/>
      <c r="S26" s="20">
        <f t="shared" si="0"/>
        <v>4273927</v>
      </c>
      <c r="T26" s="21"/>
    </row>
    <row r="27" spans="1:20" s="22" customFormat="1" x14ac:dyDescent="0.25">
      <c r="A27" s="16">
        <v>24</v>
      </c>
      <c r="B27" s="27" t="s">
        <v>46</v>
      </c>
      <c r="C27" s="18"/>
      <c r="D27" s="18"/>
      <c r="E27" s="18"/>
      <c r="F27" s="24"/>
      <c r="G27" s="18"/>
      <c r="H27" s="18"/>
      <c r="I27" s="18">
        <f>'[1]свод общий'!C403</f>
        <v>0</v>
      </c>
      <c r="J27" s="23"/>
      <c r="K27" s="23"/>
      <c r="L27" s="23"/>
      <c r="M27" s="23"/>
      <c r="N27" s="18"/>
      <c r="O27" s="18"/>
      <c r="P27" s="18"/>
      <c r="Q27" s="18"/>
      <c r="R27" s="18"/>
      <c r="S27" s="20">
        <f t="shared" si="0"/>
        <v>0</v>
      </c>
      <c r="T27" s="21"/>
    </row>
    <row r="28" spans="1:20" s="22" customFormat="1" x14ac:dyDescent="0.25">
      <c r="A28" s="16">
        <v>25</v>
      </c>
      <c r="B28" s="26" t="s">
        <v>47</v>
      </c>
      <c r="C28" s="18"/>
      <c r="D28" s="18"/>
      <c r="E28" s="18"/>
      <c r="F28" s="24">
        <f>'[1]свод общий'!C197</f>
        <v>352064449.81</v>
      </c>
      <c r="G28" s="18"/>
      <c r="H28" s="18"/>
      <c r="I28" s="18"/>
      <c r="J28" s="23"/>
      <c r="K28" s="23"/>
      <c r="L28" s="23"/>
      <c r="M28" s="23"/>
      <c r="N28" s="18"/>
      <c r="O28" s="18"/>
      <c r="P28" s="18"/>
      <c r="Q28" s="18"/>
      <c r="R28" s="18"/>
      <c r="S28" s="20">
        <f t="shared" si="0"/>
        <v>352064449.81</v>
      </c>
      <c r="T28" s="21"/>
    </row>
    <row r="29" spans="1:20" s="22" customFormat="1" x14ac:dyDescent="0.25">
      <c r="A29" s="16">
        <v>26</v>
      </c>
      <c r="B29" s="26" t="s">
        <v>48</v>
      </c>
      <c r="C29" s="18"/>
      <c r="D29" s="18"/>
      <c r="E29" s="18"/>
      <c r="F29" s="24">
        <f>'[1]свод общий'!C201</f>
        <v>-21049373.129999984</v>
      </c>
      <c r="G29" s="18"/>
      <c r="H29" s="18"/>
      <c r="I29" s="18"/>
      <c r="J29" s="23"/>
      <c r="K29" s="23"/>
      <c r="L29" s="23"/>
      <c r="M29" s="23"/>
      <c r="N29" s="18"/>
      <c r="O29" s="18"/>
      <c r="P29" s="18"/>
      <c r="Q29" s="18"/>
      <c r="R29" s="18"/>
      <c r="S29" s="20">
        <f t="shared" si="0"/>
        <v>-21049373.129999984</v>
      </c>
      <c r="T29" s="21"/>
    </row>
    <row r="30" spans="1:20" s="22" customFormat="1" x14ac:dyDescent="0.25">
      <c r="A30" s="16">
        <v>27</v>
      </c>
      <c r="B30" s="26" t="s">
        <v>49</v>
      </c>
      <c r="C30" s="18"/>
      <c r="D30" s="18"/>
      <c r="E30" s="18"/>
      <c r="F30" s="24">
        <f>[1]Фортелизинг!G14</f>
        <v>0</v>
      </c>
      <c r="G30" s="18"/>
      <c r="H30" s="18"/>
      <c r="I30" s="18"/>
      <c r="J30" s="23"/>
      <c r="K30" s="23"/>
      <c r="L30" s="23"/>
      <c r="M30" s="23"/>
      <c r="N30" s="18"/>
      <c r="O30" s="18"/>
      <c r="P30" s="18"/>
      <c r="Q30" s="18"/>
      <c r="R30" s="18"/>
      <c r="S30" s="20">
        <f t="shared" si="0"/>
        <v>0</v>
      </c>
      <c r="T30" s="21"/>
    </row>
    <row r="31" spans="1:20" s="22" customFormat="1" x14ac:dyDescent="0.25">
      <c r="A31" s="16">
        <v>28</v>
      </c>
      <c r="B31" s="26" t="s">
        <v>50</v>
      </c>
      <c r="C31" s="28"/>
      <c r="D31" s="28"/>
      <c r="E31" s="28"/>
      <c r="F31" s="29">
        <f>'[1]свод общий'!C202</f>
        <v>4281072.3299999963</v>
      </c>
      <c r="G31" s="28"/>
      <c r="H31" s="28"/>
      <c r="I31" s="18"/>
      <c r="J31" s="23"/>
      <c r="K31" s="23"/>
      <c r="L31" s="23"/>
      <c r="M31" s="23"/>
      <c r="N31" s="18"/>
      <c r="O31" s="18"/>
      <c r="P31" s="18"/>
      <c r="Q31" s="18"/>
      <c r="R31" s="18"/>
      <c r="S31" s="20">
        <f t="shared" si="0"/>
        <v>4281072.3299999963</v>
      </c>
      <c r="T31" s="21"/>
    </row>
    <row r="32" spans="1:20" s="22" customFormat="1" x14ac:dyDescent="0.25">
      <c r="A32" s="16">
        <v>29</v>
      </c>
      <c r="B32" s="26" t="s">
        <v>51</v>
      </c>
      <c r="C32" s="28"/>
      <c r="D32" s="28"/>
      <c r="E32" s="28"/>
      <c r="F32" s="29">
        <f>'[1]свод общий'!C199</f>
        <v>114143969.82999995</v>
      </c>
      <c r="G32" s="28"/>
      <c r="H32" s="28"/>
      <c r="I32" s="18"/>
      <c r="J32" s="23"/>
      <c r="K32" s="23"/>
      <c r="L32" s="23"/>
      <c r="M32" s="23"/>
      <c r="N32" s="18"/>
      <c r="O32" s="18"/>
      <c r="P32" s="18"/>
      <c r="Q32" s="18"/>
      <c r="R32" s="18"/>
      <c r="S32" s="20">
        <f t="shared" si="0"/>
        <v>114143969.82999995</v>
      </c>
      <c r="T32" s="21"/>
    </row>
    <row r="33" spans="1:20" s="22" customFormat="1" x14ac:dyDescent="0.25">
      <c r="A33" s="16"/>
      <c r="B33" s="30" t="s">
        <v>52</v>
      </c>
      <c r="C33" s="31">
        <f t="shared" ref="C33:S33" si="1">SUM(C6:C32)</f>
        <v>6523795304.6100006</v>
      </c>
      <c r="D33" s="31">
        <f t="shared" si="1"/>
        <v>131065968.75999999</v>
      </c>
      <c r="E33" s="31">
        <f t="shared" si="1"/>
        <v>0</v>
      </c>
      <c r="F33" s="31">
        <f t="shared" si="1"/>
        <v>449544783.33999991</v>
      </c>
      <c r="G33" s="31">
        <f t="shared" si="1"/>
        <v>-169087151.16</v>
      </c>
      <c r="H33" s="31">
        <f t="shared" si="1"/>
        <v>70707507</v>
      </c>
      <c r="I33" s="31">
        <f t="shared" si="1"/>
        <v>4588323562.8500004</v>
      </c>
      <c r="J33" s="31">
        <f t="shared" si="1"/>
        <v>7229922975.5599957</v>
      </c>
      <c r="K33" s="31">
        <f t="shared" si="1"/>
        <v>1567496063.4999974</v>
      </c>
      <c r="L33" s="31">
        <f t="shared" si="1"/>
        <v>1862963434.1200011</v>
      </c>
      <c r="M33" s="31">
        <f t="shared" si="1"/>
        <v>3331015700.8399992</v>
      </c>
      <c r="N33" s="31">
        <f t="shared" si="1"/>
        <v>-5591844164.6700001</v>
      </c>
      <c r="O33" s="31">
        <f t="shared" si="1"/>
        <v>-1433914349.5600004</v>
      </c>
      <c r="P33" s="31">
        <f t="shared" si="1"/>
        <v>1212943600.710001</v>
      </c>
      <c r="Q33" s="31">
        <f t="shared" si="1"/>
        <v>-44140263.509997368</v>
      </c>
      <c r="R33" s="31">
        <f t="shared" si="1"/>
        <v>3214177218.4000001</v>
      </c>
      <c r="S33" s="20">
        <f t="shared" si="1"/>
        <v>22942970190.790001</v>
      </c>
      <c r="T33" s="32"/>
    </row>
    <row r="34" spans="1:20" s="22" customFormat="1" x14ac:dyDescent="0.25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  <c r="T34" s="32"/>
    </row>
    <row r="35" spans="1:20" s="22" customFormat="1" x14ac:dyDescent="0.25">
      <c r="A35" s="33"/>
      <c r="B35" s="37" t="s">
        <v>53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32"/>
    </row>
    <row r="36" spans="1:20" s="22" customFormat="1" x14ac:dyDescent="0.25">
      <c r="A36" s="33"/>
      <c r="B36" s="37" t="s">
        <v>54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32"/>
    </row>
    <row r="37" spans="1:20" s="22" customFormat="1" x14ac:dyDescent="0.25">
      <c r="A37" s="33"/>
      <c r="B37" s="37" t="s">
        <v>55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2"/>
    </row>
    <row r="38" spans="1:20" s="22" customFormat="1" x14ac:dyDescent="0.25">
      <c r="A38" s="33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2"/>
    </row>
    <row r="39" spans="1:20" s="22" customFormat="1" x14ac:dyDescent="0.25">
      <c r="A39" s="33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2"/>
    </row>
    <row r="40" spans="1:20" s="22" customFormat="1" x14ac:dyDescent="0.25">
      <c r="A40" s="3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2"/>
    </row>
    <row r="41" spans="1:20" s="22" customFormat="1" x14ac:dyDescent="0.25">
      <c r="A41" s="3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2"/>
    </row>
    <row r="42" spans="1:20" s="22" customFormat="1" x14ac:dyDescent="0.25">
      <c r="A42" s="33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32"/>
    </row>
    <row r="43" spans="1:20" s="22" customFormat="1" x14ac:dyDescent="0.25">
      <c r="A43" s="38">
        <v>26</v>
      </c>
      <c r="B43" s="39" t="s">
        <v>56</v>
      </c>
      <c r="C43" s="2">
        <f>'[1]свод общий'!C22</f>
        <v>6663652604.1000004</v>
      </c>
      <c r="D43" s="2">
        <f>'[1]свод общий'!C169</f>
        <v>131065968.75999999</v>
      </c>
      <c r="E43" s="2">
        <f>'[1]свод общий'!C175</f>
        <v>0</v>
      </c>
      <c r="F43" s="2">
        <f>'[1]свод общий'!C203</f>
        <v>449544783.33999997</v>
      </c>
      <c r="G43" s="2">
        <f>'[1]свод общий'!C191</f>
        <v>-169087151.15999997</v>
      </c>
      <c r="H43" s="2">
        <f>'[1]свод общий'!C211</f>
        <v>70707507</v>
      </c>
      <c r="I43" s="2">
        <f>'[1]свод общий'!C405</f>
        <v>4588323562.8500004</v>
      </c>
      <c r="J43" s="2">
        <f>'[1]свод общий'!C277</f>
        <v>7229922975.5599957</v>
      </c>
      <c r="K43" s="2">
        <f>'[1]свод общий'!C296</f>
        <v>1567496063.4999976</v>
      </c>
      <c r="L43" s="2">
        <f>'[1]свод общий'!C315</f>
        <v>1862963434.1200006</v>
      </c>
      <c r="M43" s="2">
        <f>'[1]свод общий'!C341</f>
        <v>3331015700.8399992</v>
      </c>
      <c r="N43" s="2">
        <f>'[1]свод общий'!C249</f>
        <v>-5591844164.6700001</v>
      </c>
      <c r="O43" s="2">
        <f>'[1]свод общий'!C258</f>
        <v>-1433914349.5600004</v>
      </c>
      <c r="P43" s="2">
        <f>'[1]свод общий'!C218</f>
        <v>1212943600.710001</v>
      </c>
      <c r="Q43" s="2">
        <f>'[1]свод общий'!C229</f>
        <v>-44140263.509997368</v>
      </c>
      <c r="R43" s="22">
        <f>'[1]свод общий'!C238</f>
        <v>3283579765.7799997</v>
      </c>
      <c r="S43" s="2"/>
      <c r="T43" s="40"/>
    </row>
    <row r="44" spans="1:20" x14ac:dyDescent="0.25">
      <c r="B44" s="39"/>
      <c r="C44" s="2">
        <f>C33-C43</f>
        <v>-139857299.48999977</v>
      </c>
      <c r="D44" s="2">
        <f>D33-D43</f>
        <v>0</v>
      </c>
      <c r="E44" s="2">
        <f>E33-E43</f>
        <v>0</v>
      </c>
      <c r="F44" s="2">
        <f>F33-F43</f>
        <v>0</v>
      </c>
      <c r="G44" s="2">
        <f>G33-G43</f>
        <v>0</v>
      </c>
      <c r="J44" s="2">
        <f t="shared" ref="J44:P44" si="2">J33-J43</f>
        <v>0</v>
      </c>
      <c r="K44" s="2">
        <f t="shared" si="2"/>
        <v>0</v>
      </c>
      <c r="L44" s="2">
        <f t="shared" si="2"/>
        <v>0</v>
      </c>
      <c r="M44" s="2">
        <f t="shared" si="2"/>
        <v>0</v>
      </c>
      <c r="N44" s="2">
        <f t="shared" si="2"/>
        <v>0</v>
      </c>
      <c r="O44" s="2">
        <f t="shared" si="2"/>
        <v>0</v>
      </c>
      <c r="P44" s="2">
        <f t="shared" si="2"/>
        <v>0</v>
      </c>
      <c r="R44" s="2">
        <f>Q33-Q43</f>
        <v>0</v>
      </c>
      <c r="T44" s="40"/>
    </row>
    <row r="45" spans="1:20" x14ac:dyDescent="0.25">
      <c r="B45" s="39"/>
    </row>
    <row r="46" spans="1:20" x14ac:dyDescent="0.25">
      <c r="B46" s="39"/>
    </row>
    <row r="47" spans="1:20" x14ac:dyDescent="0.25">
      <c r="B47" s="39"/>
    </row>
    <row r="48" spans="1:20" x14ac:dyDescent="0.25">
      <c r="B48" s="39"/>
    </row>
    <row r="49" spans="2:2" x14ac:dyDescent="0.25">
      <c r="B49" s="39"/>
    </row>
    <row r="50" spans="2:2" x14ac:dyDescent="0.25">
      <c r="B50" s="39"/>
    </row>
    <row r="51" spans="2:2" x14ac:dyDescent="0.25">
      <c r="B51" s="39"/>
    </row>
    <row r="52" spans="2:2" x14ac:dyDescent="0.25">
      <c r="B52" s="39"/>
    </row>
    <row r="53" spans="2:2" x14ac:dyDescent="0.25">
      <c r="B53" s="39"/>
    </row>
    <row r="54" spans="2:2" x14ac:dyDescent="0.25">
      <c r="B54" s="39"/>
    </row>
    <row r="55" spans="2:2" x14ac:dyDescent="0.25">
      <c r="B55" s="39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33:T42 C34:R42 C33:Q33">
    <cfRule type="cellIs" priority="15" operator="lessThanOrEqual">
      <formula>0</formula>
    </cfRule>
  </conditionalFormatting>
  <conditionalFormatting sqref="S3 B33:B34 B38:B42">
    <cfRule type="cellIs" priority="12" operator="lessThanOrEqual">
      <formula>0</formula>
    </cfRule>
  </conditionalFormatting>
  <conditionalFormatting sqref="J20:K20 J15:K16 J6:K7 B43:B55 J9:K13 P14:P18 J18:K18 O10:O18 N6:P6 N8:O9 N7 F7:F14 Q6:R9 F16:F19 C6:C32 T6:T32 S6:S42 L18:M20 N19:R32">
    <cfRule type="cellIs" dxfId="11" priority="13" operator="lessThanOrEqual">
      <formula>#REF!</formula>
    </cfRule>
    <cfRule type="cellIs" priority="14" operator="lessThanOrEqual">
      <formula>#REF!</formula>
    </cfRule>
  </conditionalFormatting>
  <conditionalFormatting sqref="P7:P13 L9:M13 L15:M16 L7:M7 Q10:Q18 N10:N18">
    <cfRule type="cellIs" dxfId="9" priority="10" operator="lessThanOrEqual">
      <formula>#REF!</formula>
    </cfRule>
    <cfRule type="cellIs" priority="11" operator="lessThanOrEqual">
      <formula>#REF!</formula>
    </cfRule>
  </conditionalFormatting>
  <conditionalFormatting sqref="O7">
    <cfRule type="cellIs" dxfId="7" priority="8" operator="lessThanOrEqual">
      <formula>#REF!</formula>
    </cfRule>
    <cfRule type="cellIs" priority="9" operator="lessThanOrEqual">
      <formula>#REF!</formula>
    </cfRule>
  </conditionalFormatting>
  <conditionalFormatting sqref="L6">
    <cfRule type="cellIs" dxfId="5" priority="6" operator="lessThanOrEqual">
      <formula>#REF!</formula>
    </cfRule>
    <cfRule type="cellIs" priority="7" operator="lessThanOrEqual">
      <formula>#REF!</formula>
    </cfRule>
  </conditionalFormatting>
  <conditionalFormatting sqref="B35:B37">
    <cfRule type="cellIs" dxfId="3" priority="4" operator="lessThanOrEqual">
      <formula>#REF!</formula>
    </cfRule>
    <cfRule type="cellIs" priority="5" operator="lessThanOrEqual">
      <formula>#REF!</formula>
    </cfRule>
  </conditionalFormatting>
  <conditionalFormatting sqref="R33">
    <cfRule type="cellIs" priority="3" operator="lessThanOrEqual">
      <formula>0</formula>
    </cfRule>
  </conditionalFormatting>
  <conditionalFormatting sqref="R10:R18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Нурлановна Галиева</dc:creator>
  <cp:lastModifiedBy>Алия Нурлановна Галиева</cp:lastModifiedBy>
  <dcterms:created xsi:type="dcterms:W3CDTF">2018-07-16T13:53:04Z</dcterms:created>
  <dcterms:modified xsi:type="dcterms:W3CDTF">2018-07-16T13:55:54Z</dcterms:modified>
</cp:coreProperties>
</file>