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ya.Galiyeva\Desktop\Current work (ДПИ)\ВСС\ВСС на 01.06.2018\ВСС на сайт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" i="1" l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35" i="1"/>
  <c r="P46" i="1" s="1"/>
  <c r="E35" i="1"/>
  <c r="E46" i="1" s="1"/>
  <c r="F34" i="1"/>
  <c r="S34" i="1" s="1"/>
  <c r="S33" i="1"/>
  <c r="F33" i="1"/>
  <c r="F32" i="1"/>
  <c r="S32" i="1" s="1"/>
  <c r="S31" i="1"/>
  <c r="F31" i="1"/>
  <c r="F30" i="1"/>
  <c r="S30" i="1" s="1"/>
  <c r="S29" i="1"/>
  <c r="I29" i="1"/>
  <c r="I28" i="1"/>
  <c r="S28" i="1" s="1"/>
  <c r="S27" i="1"/>
  <c r="H27" i="1"/>
  <c r="B27" i="1"/>
  <c r="H26" i="1"/>
  <c r="H35" i="1" s="1"/>
  <c r="H25" i="1"/>
  <c r="S25" i="1" s="1"/>
  <c r="M24" i="1"/>
  <c r="S24" i="1" s="1"/>
  <c r="M23" i="1"/>
  <c r="C23" i="1"/>
  <c r="S23" i="1" s="1"/>
  <c r="L22" i="1"/>
  <c r="K22" i="1"/>
  <c r="J22" i="1"/>
  <c r="I22" i="1"/>
  <c r="S22" i="1" s="1"/>
  <c r="G22" i="1"/>
  <c r="C22" i="1"/>
  <c r="M21" i="1"/>
  <c r="G21" i="1"/>
  <c r="C21" i="1"/>
  <c r="L21" i="1" s="1"/>
  <c r="M20" i="1"/>
  <c r="L20" i="1"/>
  <c r="K20" i="1"/>
  <c r="C20" i="1"/>
  <c r="S20" i="1" s="1"/>
  <c r="O19" i="1"/>
  <c r="N19" i="1"/>
  <c r="L19" i="1"/>
  <c r="K19" i="1"/>
  <c r="J19" i="1"/>
  <c r="I19" i="1"/>
  <c r="G19" i="1"/>
  <c r="C19" i="1"/>
  <c r="S19" i="1" s="1"/>
  <c r="M18" i="1"/>
  <c r="C18" i="1"/>
  <c r="L18" i="1" s="1"/>
  <c r="M17" i="1"/>
  <c r="L17" i="1"/>
  <c r="K17" i="1"/>
  <c r="J17" i="1"/>
  <c r="S17" i="1" s="1"/>
  <c r="D17" i="1"/>
  <c r="M16" i="1"/>
  <c r="L16" i="1"/>
  <c r="K16" i="1"/>
  <c r="J16" i="1"/>
  <c r="G16" i="1"/>
  <c r="F16" i="1"/>
  <c r="F35" i="1" s="1"/>
  <c r="F46" i="1" s="1"/>
  <c r="C16" i="1"/>
  <c r="S16" i="1" s="1"/>
  <c r="M15" i="1"/>
  <c r="L15" i="1"/>
  <c r="E15" i="1"/>
  <c r="C15" i="1"/>
  <c r="K15" i="1" s="1"/>
  <c r="Q14" i="1"/>
  <c r="P14" i="1"/>
  <c r="L14" i="1"/>
  <c r="K14" i="1"/>
  <c r="S14" i="1" s="1"/>
  <c r="J14" i="1"/>
  <c r="G14" i="1"/>
  <c r="C14" i="1"/>
  <c r="M13" i="1"/>
  <c r="L13" i="1"/>
  <c r="K13" i="1"/>
  <c r="J13" i="1"/>
  <c r="S13" i="1" s="1"/>
  <c r="I13" i="1"/>
  <c r="C13" i="1"/>
  <c r="L12" i="1"/>
  <c r="K12" i="1"/>
  <c r="J12" i="1"/>
  <c r="I12" i="1"/>
  <c r="G12" i="1"/>
  <c r="S12" i="1" s="1"/>
  <c r="R11" i="1"/>
  <c r="Q11" i="1"/>
  <c r="Q35" i="1" s="1"/>
  <c r="R46" i="1" s="1"/>
  <c r="M11" i="1"/>
  <c r="L11" i="1"/>
  <c r="K11" i="1"/>
  <c r="J11" i="1"/>
  <c r="S11" i="1" s="1"/>
  <c r="L10" i="1"/>
  <c r="K10" i="1"/>
  <c r="J10" i="1"/>
  <c r="I10" i="1"/>
  <c r="I35" i="1" s="1"/>
  <c r="G10" i="1"/>
  <c r="C10" i="1"/>
  <c r="M9" i="1"/>
  <c r="M35" i="1" s="1"/>
  <c r="M46" i="1" s="1"/>
  <c r="C9" i="1"/>
  <c r="L9" i="1" s="1"/>
  <c r="R8" i="1"/>
  <c r="R35" i="1" s="1"/>
  <c r="P8" i="1"/>
  <c r="O8" i="1"/>
  <c r="O35" i="1" s="1"/>
  <c r="O46" i="1" s="1"/>
  <c r="N8" i="1"/>
  <c r="N35" i="1" s="1"/>
  <c r="N46" i="1" s="1"/>
  <c r="M8" i="1"/>
  <c r="L8" i="1"/>
  <c r="K8" i="1"/>
  <c r="J8" i="1"/>
  <c r="S8" i="1" s="1"/>
  <c r="I8" i="1"/>
  <c r="G8" i="1"/>
  <c r="C8" i="1"/>
  <c r="M7" i="1"/>
  <c r="K7" i="1"/>
  <c r="D7" i="1"/>
  <c r="D35" i="1" s="1"/>
  <c r="D46" i="1" s="1"/>
  <c r="C7" i="1"/>
  <c r="L7" i="1" s="1"/>
  <c r="L6" i="1"/>
  <c r="K6" i="1"/>
  <c r="J6" i="1"/>
  <c r="J35" i="1" s="1"/>
  <c r="J46" i="1" s="1"/>
  <c r="I6" i="1"/>
  <c r="G6" i="1"/>
  <c r="G35" i="1" s="1"/>
  <c r="G46" i="1" s="1"/>
  <c r="C6" i="1"/>
  <c r="C35" i="1" s="1"/>
  <c r="C46" i="1" s="1"/>
  <c r="L35" i="1" l="1"/>
  <c r="L46" i="1" s="1"/>
  <c r="S18" i="1"/>
  <c r="S26" i="1"/>
  <c r="S6" i="1"/>
  <c r="K9" i="1"/>
  <c r="K35" i="1" s="1"/>
  <c r="K46" i="1" s="1"/>
  <c r="S15" i="1"/>
  <c r="K18" i="1"/>
  <c r="K21" i="1"/>
  <c r="S7" i="1"/>
  <c r="S10" i="1"/>
  <c r="S21" i="1"/>
  <c r="S9" i="1" l="1"/>
  <c r="S35" i="1"/>
</calcChain>
</file>

<file path=xl/sharedStrings.xml><?xml version="1.0" encoding="utf-8"?>
<sst xmlns="http://schemas.openxmlformats.org/spreadsheetml/2006/main" count="59" uniqueCount="59">
  <si>
    <t>Информация о временно свободных средствах в Партнерах Фонда в разрезе программ Фонда по состоянию на 01.05.2018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</si>
  <si>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</si>
  <si>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</si>
  <si>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</si>
  <si>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</si>
  <si>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</si>
  <si>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</si>
  <si>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</si>
  <si>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</si>
  <si>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</si>
  <si>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</si>
  <si>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>Программа 
Даму-Факторинг</t>
  </si>
  <si>
    <t xml:space="preserve">Программа 
Лизинг </t>
  </si>
  <si>
    <t>Программа микрокредитования женского предпринимательства</t>
  </si>
  <si>
    <t>Программа 
Даму-Микро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</si>
  <si>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</si>
  <si>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</si>
  <si>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</si>
  <si>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</si>
  <si>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</si>
  <si>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</si>
  <si>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</si>
  <si>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</si>
  <si>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 
АБР 
2 транш</t>
  </si>
  <si>
    <t>Программа
АБР 
3 транш</t>
  </si>
  <si>
    <t>Программа
АБР 
4 транш</t>
  </si>
  <si>
    <t>АО АТФБанк</t>
  </si>
  <si>
    <t>АО Банк Астаны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</si>
  <si>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</si>
  <si>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</si>
  <si>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</si>
  <si>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</si>
  <si>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</si>
  <si>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</si>
  <si>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Цесна банк</t>
  </si>
  <si>
    <t>АО ДБ Альфа-Банк</t>
  </si>
  <si>
    <t>АО Asia Credit Bank</t>
  </si>
  <si>
    <t>АО Bank RBK</t>
  </si>
  <si>
    <t>АО Capital Bank Kazakhstan</t>
  </si>
  <si>
    <t>АО ForteBank</t>
  </si>
  <si>
    <t>АО QAZAQ BANKI</t>
  </si>
  <si>
    <t>ДБ АО Банк ВТБ (Казахстан)</t>
  </si>
  <si>
    <t>ДБ АО Сбербанк</t>
  </si>
  <si>
    <t>АО Эксимбанк Казахстан</t>
  </si>
  <si>
    <t>АО Tengri Bank</t>
  </si>
  <si>
    <t>ТОО МФО Арнур Кредит</t>
  </si>
  <si>
    <t>ТОО МФО КМФ</t>
  </si>
  <si>
    <t>ТОО МФО Ырыс</t>
  </si>
  <si>
    <t>ТОО РИЦ Кызылорда</t>
  </si>
  <si>
    <t>АО Лизинг Групп</t>
  </si>
  <si>
    <t>АО Аль Сакр Финанс</t>
  </si>
  <si>
    <t>AО ForteLeasing</t>
  </si>
  <si>
    <t>ТОО Евразийский лизинг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</si>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</sst>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_-* #,##0_р_._-;\-* #,##0_р_._-;_-* &quot;-&quot;??_р_._-;_-@_-"/>
    <numFmt numFmtId="166" formatCode="_-* #,##0.0_р_._-;\-* #,##0.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166" fontId="2" fillId="2" borderId="0" xfId="1" applyNumberFormat="1" applyFont="1" applyFill="1" applyBorder="1" applyAlignment="1">
      <alignment horizontal="left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2" xfId="1" applyNumberFormat="1" applyFont="1" applyFill="1" applyBorder="1" applyAlignment="1">
      <alignment horizontal="center" vertical="center" wrapText="1"/>
    </xf>
    <xf numFmtId="166" fontId="3" fillId="3" borderId="3" xfId="1" applyNumberFormat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>
      <alignment horizontal="center" vertical="center"/>
    </xf>
    <xf numFmtId="166" fontId="3" fillId="4" borderId="1" xfId="1" applyNumberFormat="1" applyFont="1" applyFill="1" applyBorder="1" applyAlignment="1">
      <alignment horizontal="center" vertical="center" wrapText="1"/>
    </xf>
    <xf numFmtId="166" fontId="3" fillId="3" borderId="5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>
      <alignment horizont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3" fillId="5" borderId="0" xfId="1" applyNumberFormat="1" applyFont="1" applyFill="1" applyBorder="1" applyAlignment="1">
      <alignment horizontal="center" vertical="center" wrapText="1"/>
    </xf>
    <xf numFmtId="165" fontId="0" fillId="6" borderId="1" xfId="1" applyNumberFormat="1" applyFont="1" applyFill="1" applyBorder="1"/>
    <xf numFmtId="166" fontId="5" fillId="6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right" indent="1"/>
    </xf>
    <xf numFmtId="166" fontId="0" fillId="0" borderId="0" xfId="1" applyNumberFormat="1" applyFont="1" applyFill="1"/>
    <xf numFmtId="166" fontId="3" fillId="0" borderId="2" xfId="1" applyNumberFormat="1" applyFont="1" applyFill="1" applyBorder="1" applyAlignment="1">
      <alignment horizontal="right" indent="1"/>
    </xf>
    <xf numFmtId="166" fontId="6" fillId="7" borderId="0" xfId="1" applyNumberFormat="1" applyFont="1" applyFill="1" applyBorder="1" applyAlignment="1">
      <alignment horizontal="right" indent="1"/>
    </xf>
    <xf numFmtId="166" fontId="0" fillId="6" borderId="0" xfId="1" applyNumberFormat="1" applyFont="1" applyFill="1"/>
    <xf numFmtId="166" fontId="6" fillId="0" borderId="1" xfId="1" applyNumberFormat="1" applyFont="1" applyFill="1" applyBorder="1"/>
    <xf numFmtId="166" fontId="7" fillId="0" borderId="1" xfId="1" applyNumberFormat="1" applyFont="1" applyFill="1" applyBorder="1"/>
    <xf numFmtId="166" fontId="5" fillId="0" borderId="1" xfId="1" applyNumberFormat="1" applyFont="1" applyFill="1" applyBorder="1"/>
    <xf numFmtId="166" fontId="6" fillId="6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6" fontId="6" fillId="6" borderId="1" xfId="1" applyNumberFormat="1" applyFont="1" applyFill="1" applyBorder="1" applyAlignment="1">
      <alignment horizontal="right" indent="1"/>
    </xf>
    <xf numFmtId="166" fontId="7" fillId="6" borderId="1" xfId="1" applyNumberFormat="1" applyFont="1" applyFill="1" applyBorder="1"/>
    <xf numFmtId="166" fontId="3" fillId="0" borderId="1" xfId="1" applyNumberFormat="1" applyFont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right" indent="1"/>
    </xf>
    <xf numFmtId="166" fontId="3" fillId="7" borderId="0" xfId="1" applyNumberFormat="1" applyFont="1" applyFill="1" applyBorder="1" applyAlignment="1">
      <alignment horizontal="right" indent="1"/>
    </xf>
    <xf numFmtId="165" fontId="0" fillId="6" borderId="0" xfId="1" applyNumberFormat="1" applyFont="1" applyFill="1" applyBorder="1"/>
    <xf numFmtId="166" fontId="3" fillId="0" borderId="7" xfId="1" applyNumberFormat="1" applyFont="1" applyBorder="1" applyAlignment="1">
      <alignment horizontal="left" indent="1"/>
    </xf>
    <xf numFmtId="166" fontId="3" fillId="0" borderId="0" xfId="1" applyNumberFormat="1" applyFont="1" applyFill="1" applyBorder="1" applyAlignment="1">
      <alignment horizontal="right" indent="1"/>
    </xf>
    <xf numFmtId="166" fontId="3" fillId="6" borderId="0" xfId="1" applyNumberFormat="1" applyFont="1" applyFill="1" applyBorder="1" applyAlignment="1">
      <alignment horizontal="right" indent="1"/>
    </xf>
    <xf numFmtId="166" fontId="6" fillId="0" borderId="7" xfId="1" applyNumberFormat="1" applyFont="1" applyFill="1" applyBorder="1" applyAlignment="1">
      <alignment horizontal="left" indent="1"/>
    </xf>
    <xf numFmtId="165" fontId="0" fillId="6" borderId="0" xfId="1" applyNumberFormat="1" applyFont="1" applyFill="1"/>
    <xf numFmtId="166" fontId="6" fillId="0" borderId="7" xfId="1" applyNumberFormat="1" applyFont="1" applyFill="1" applyBorder="1" applyAlignment="1">
      <alignment horizontal="right" indent="1"/>
    </xf>
    <xf numFmtId="166" fontId="0" fillId="7" borderId="0" xfId="1" applyNumberFormat="1" applyFont="1" applyFill="1" applyBorder="1"/>
    <xf numFmtId="166" fontId="0" fillId="0" borderId="0" xfId="1" applyNumberFormat="1" applyFont="1" applyBorder="1"/>
  </cellXfs>
  <cellStyles count="2">
    <cellStyle name="Обычный" xfId="0" builtinId="0"/>
    <cellStyle name="Финансовый" xfId="1" builtinId="3"/>
  </cellStyles>
  <dxfs count="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ya.Galiyeva/AppData/Local/Microsoft/Windows/Temporary%20Internet%20Files/Content.Outlook/X3AP87GT/01%2005%202018%20&#1088;&#1072;&#1073;%20%20&#1092;&#1072;&#1081;&#1083;%20&#1077;&#1078;&#1077;&#1084;&#1077;&#1089;&#1103;&#1095;&#1085;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Capital"/>
      <sheetName val="KASSA"/>
      <sheetName val="Qazaq"/>
      <sheetName val="RBK"/>
      <sheetName val="АКБ"/>
      <sheetName val="Альфа"/>
      <sheetName val="АТФ"/>
      <sheetName val="Астана"/>
      <sheetName val="БЦК"/>
      <sheetName val="ВТБ"/>
      <sheetName val="Евр"/>
      <sheetName val="ККБ"/>
      <sheetName val="НБК"/>
      <sheetName val="НУР"/>
      <sheetName val="Сбер"/>
      <sheetName val="Тенгр"/>
      <sheetName val="Форте"/>
      <sheetName val="Цесна"/>
      <sheetName val="Эксим"/>
      <sheetName val="Арнур"/>
      <sheetName val="Тойота"/>
      <sheetName val="РИЦ КОрда"/>
      <sheetName val="ЫРЫС"/>
      <sheetName val="Лизинг Групп"/>
      <sheetName val="АльСакр СК Лизинг"/>
      <sheetName val="Технолизинг"/>
      <sheetName val="Евразлизинг"/>
      <sheetName val="Фортелизинг"/>
      <sheetName val="КИБ"/>
      <sheetName val="КМФ"/>
      <sheetName val="Дельта"/>
      <sheetName val="в млн данные"/>
      <sheetName val="Лист1"/>
      <sheetName val="Лист3"/>
    </sheetNames>
    <sheetDataSet>
      <sheetData sheetId="0"/>
      <sheetData sheetId="1">
        <row r="5">
          <cell r="C5">
            <v>277463432.99000001</v>
          </cell>
        </row>
        <row r="6">
          <cell r="C6">
            <v>1632412645.02</v>
          </cell>
        </row>
        <row r="7">
          <cell r="C7">
            <v>-70131486</v>
          </cell>
        </row>
        <row r="8">
          <cell r="C8">
            <v>744888904.86000061</v>
          </cell>
        </row>
        <row r="10">
          <cell r="C10">
            <v>-919608521.76999974</v>
          </cell>
        </row>
        <row r="11">
          <cell r="C11">
            <v>387529810.59000027</v>
          </cell>
        </row>
        <row r="12">
          <cell r="C12">
            <v>2983172.3499996886</v>
          </cell>
        </row>
        <row r="14">
          <cell r="C14">
            <v>9373031253.7900009</v>
          </cell>
        </row>
        <row r="15">
          <cell r="C15">
            <v>180741791.86999989</v>
          </cell>
        </row>
        <row r="16">
          <cell r="C16">
            <v>240033303.08000001</v>
          </cell>
        </row>
        <row r="17">
          <cell r="C17">
            <v>148785186</v>
          </cell>
        </row>
        <row r="18">
          <cell r="C18">
            <v>3502578993.3899999</v>
          </cell>
        </row>
        <row r="19">
          <cell r="C19">
            <v>45536180.250000022</v>
          </cell>
        </row>
        <row r="20">
          <cell r="C20">
            <v>52788600.220000029</v>
          </cell>
        </row>
        <row r="21">
          <cell r="C21">
            <v>-6771518.3100000117</v>
          </cell>
        </row>
        <row r="22">
          <cell r="C22">
            <v>15592261748.33</v>
          </cell>
        </row>
        <row r="167">
          <cell r="C167">
            <v>39086640.969999999</v>
          </cell>
        </row>
        <row r="168">
          <cell r="C168">
            <v>16221804.290000021</v>
          </cell>
        </row>
        <row r="169">
          <cell r="C169">
            <v>55308445.26000002</v>
          </cell>
        </row>
        <row r="175">
          <cell r="C175">
            <v>-4.4237822294235229E-9</v>
          </cell>
        </row>
        <row r="181">
          <cell r="C181">
            <v>-13733892.349999992</v>
          </cell>
        </row>
        <row r="182">
          <cell r="D182">
            <v>-99422956</v>
          </cell>
        </row>
        <row r="183">
          <cell r="C183">
            <v>-48016227.799999982</v>
          </cell>
        </row>
        <row r="185">
          <cell r="C185">
            <v>-18711425.489999998</v>
          </cell>
        </row>
        <row r="186">
          <cell r="C186">
            <v>-108517204.68999998</v>
          </cell>
        </row>
        <row r="187">
          <cell r="C187">
            <v>-107690255.95</v>
          </cell>
        </row>
        <row r="188">
          <cell r="C188">
            <v>-18731644.219999999</v>
          </cell>
        </row>
        <row r="189">
          <cell r="C189">
            <v>-33945579.579999998</v>
          </cell>
        </row>
        <row r="190">
          <cell r="C190">
            <v>-85571572.420000002</v>
          </cell>
        </row>
        <row r="191">
          <cell r="C191">
            <v>-534340758.5</v>
          </cell>
        </row>
        <row r="197">
          <cell r="C197">
            <v>13730317.25</v>
          </cell>
        </row>
        <row r="199">
          <cell r="C199">
            <v>-115384616.49999982</v>
          </cell>
        </row>
        <row r="200">
          <cell r="C200">
            <v>-2380819.4799999986</v>
          </cell>
        </row>
        <row r="201">
          <cell r="C201">
            <v>27225010</v>
          </cell>
        </row>
        <row r="202">
          <cell r="C202">
            <v>-28288184.019999996</v>
          </cell>
        </row>
        <row r="203">
          <cell r="C203">
            <v>-105098292.74999982</v>
          </cell>
        </row>
        <row r="208">
          <cell r="C208">
            <v>65422589</v>
          </cell>
        </row>
        <row r="209">
          <cell r="C209">
            <v>0</v>
          </cell>
        </row>
        <row r="210">
          <cell r="B210" t="str">
            <v>ТОО МФО Тойота Файнаншл Сервисез Казахстан</v>
          </cell>
          <cell r="C210">
            <v>5489335</v>
          </cell>
        </row>
        <row r="211">
          <cell r="C211">
            <v>70911924</v>
          </cell>
        </row>
        <row r="216">
          <cell r="C216">
            <v>-365839773</v>
          </cell>
        </row>
        <row r="217">
          <cell r="C217">
            <v>1774497921.0199986</v>
          </cell>
        </row>
        <row r="218">
          <cell r="C218">
            <v>1408658148.0199986</v>
          </cell>
        </row>
        <row r="225">
          <cell r="C225">
            <v>1283945205.1300092</v>
          </cell>
        </row>
        <row r="228">
          <cell r="C228">
            <v>0</v>
          </cell>
          <cell r="D228">
            <v>0</v>
          </cell>
        </row>
        <row r="229">
          <cell r="C229">
            <v>1283945205.1300092</v>
          </cell>
        </row>
        <row r="236">
          <cell r="C236">
            <v>-117738603.5</v>
          </cell>
        </row>
        <row r="238">
          <cell r="C238">
            <v>-123446725.27999997</v>
          </cell>
        </row>
        <row r="246">
          <cell r="C246">
            <v>-3463628600.9400005</v>
          </cell>
        </row>
        <row r="247">
          <cell r="C247">
            <v>1362211942.1500001</v>
          </cell>
        </row>
        <row r="249">
          <cell r="C249">
            <v>-2101416658.7900004</v>
          </cell>
        </row>
        <row r="256">
          <cell r="C256">
            <v>-1138103128.0399997</v>
          </cell>
        </row>
        <row r="257">
          <cell r="C257">
            <v>235504586.36000022</v>
          </cell>
        </row>
        <row r="258">
          <cell r="C258">
            <v>-902598541.67999947</v>
          </cell>
        </row>
        <row r="264">
          <cell r="C264">
            <v>703468059.4600029</v>
          </cell>
        </row>
        <row r="265">
          <cell r="C265">
            <v>2372881608.75</v>
          </cell>
        </row>
        <row r="266">
          <cell r="C266">
            <v>1505985583.5900002</v>
          </cell>
        </row>
        <row r="267">
          <cell r="C267">
            <v>34276458</v>
          </cell>
        </row>
        <row r="268">
          <cell r="C268">
            <v>-1444008700.7300014</v>
          </cell>
        </row>
        <row r="269">
          <cell r="C269">
            <v>1124186901.2399986</v>
          </cell>
        </row>
        <row r="270">
          <cell r="C270">
            <v>661055463.15999985</v>
          </cell>
        </row>
        <row r="271">
          <cell r="C271">
            <v>23354944.110000014</v>
          </cell>
        </row>
        <row r="272">
          <cell r="C272">
            <v>315539886.86000013</v>
          </cell>
        </row>
        <row r="273">
          <cell r="C273">
            <v>38638798.539999962</v>
          </cell>
        </row>
        <row r="275">
          <cell r="C275">
            <v>332011930.32999992</v>
          </cell>
        </row>
        <row r="277">
          <cell r="C277">
            <v>5667390933.3100004</v>
          </cell>
        </row>
        <row r="283">
          <cell r="C283">
            <v>360324748.78000093</v>
          </cell>
        </row>
        <row r="284">
          <cell r="C284">
            <v>369131813.02999973</v>
          </cell>
        </row>
        <row r="285">
          <cell r="C285">
            <v>-2673197.9599999189</v>
          </cell>
        </row>
        <row r="286">
          <cell r="C286">
            <v>65905795</v>
          </cell>
        </row>
        <row r="287">
          <cell r="C287">
            <v>124710279.48000106</v>
          </cell>
        </row>
        <row r="288">
          <cell r="C288">
            <v>840214016.40000057</v>
          </cell>
        </row>
        <row r="289">
          <cell r="C289">
            <v>577510857.50999999</v>
          </cell>
        </row>
        <row r="290">
          <cell r="C290">
            <v>2401306.8500036299</v>
          </cell>
        </row>
        <row r="291">
          <cell r="C291">
            <v>731210241.87</v>
          </cell>
        </row>
        <row r="292">
          <cell r="C292">
            <v>-210760293.33000129</v>
          </cell>
        </row>
        <row r="294">
          <cell r="C294">
            <v>-417463423.48999983</v>
          </cell>
        </row>
        <row r="296">
          <cell r="C296">
            <v>2440512144.1400051</v>
          </cell>
        </row>
        <row r="302">
          <cell r="C302">
            <v>380621032.00999975</v>
          </cell>
        </row>
        <row r="303">
          <cell r="C303">
            <v>1077486985.4200001</v>
          </cell>
        </row>
        <row r="304">
          <cell r="C304">
            <v>609373898.79999995</v>
          </cell>
        </row>
        <row r="305">
          <cell r="C305">
            <v>11708769</v>
          </cell>
        </row>
        <row r="306">
          <cell r="C306">
            <v>5458155.9399996996</v>
          </cell>
        </row>
        <row r="307">
          <cell r="C307">
            <v>606290195.86000109</v>
          </cell>
        </row>
        <row r="308">
          <cell r="C308">
            <v>474090897.98000002</v>
          </cell>
        </row>
        <row r="309">
          <cell r="C309">
            <v>38462317.879998982</v>
          </cell>
        </row>
        <row r="310">
          <cell r="C310">
            <v>518710018.57999897</v>
          </cell>
        </row>
        <row r="311">
          <cell r="C311">
            <v>0</v>
          </cell>
        </row>
        <row r="313">
          <cell r="C313">
            <v>-491459626.55000001</v>
          </cell>
        </row>
        <row r="315">
          <cell r="C315">
            <v>3230742644.9199986</v>
          </cell>
        </row>
        <row r="324">
          <cell r="C324">
            <v>2102460395.1200018</v>
          </cell>
        </row>
        <row r="325">
          <cell r="C325">
            <v>195667881.34</v>
          </cell>
        </row>
        <row r="328">
          <cell r="C328">
            <v>1100794968.2500005</v>
          </cell>
        </row>
        <row r="329">
          <cell r="C329">
            <v>0</v>
          </cell>
        </row>
        <row r="331">
          <cell r="C331">
            <v>1044536326.4099996</v>
          </cell>
        </row>
        <row r="333">
          <cell r="C333">
            <v>0</v>
          </cell>
        </row>
        <row r="334">
          <cell r="C334">
            <v>1909779304.1200004</v>
          </cell>
        </row>
        <row r="335">
          <cell r="C335">
            <v>1148888153.49</v>
          </cell>
        </row>
        <row r="336">
          <cell r="C336">
            <v>-392334018.49000013</v>
          </cell>
        </row>
        <row r="337">
          <cell r="C337">
            <v>457224665.14999998</v>
          </cell>
        </row>
        <row r="338">
          <cell r="C338">
            <v>183001422.77999994</v>
          </cell>
        </row>
        <row r="339">
          <cell r="C339">
            <v>-1038297224</v>
          </cell>
        </row>
        <row r="340">
          <cell r="C340">
            <v>2439033075.1300001</v>
          </cell>
        </row>
        <row r="341">
          <cell r="C341">
            <v>9150754949.3000011</v>
          </cell>
        </row>
        <row r="396">
          <cell r="C396">
            <v>127733755.85000002</v>
          </cell>
        </row>
        <row r="397">
          <cell r="C397">
            <v>19593944</v>
          </cell>
        </row>
        <row r="398">
          <cell r="C398">
            <v>1454745061.6100001</v>
          </cell>
        </row>
        <row r="399">
          <cell r="C399">
            <v>912613056.57999992</v>
          </cell>
        </row>
        <row r="400">
          <cell r="C400">
            <v>1046913379.54</v>
          </cell>
        </row>
        <row r="401">
          <cell r="C401">
            <v>512320112.86999977</v>
          </cell>
        </row>
        <row r="402">
          <cell r="C402">
            <v>4273927</v>
          </cell>
        </row>
        <row r="403">
          <cell r="C403">
            <v>0</v>
          </cell>
        </row>
        <row r="404">
          <cell r="C404">
            <v>877915863.99000061</v>
          </cell>
        </row>
        <row r="405">
          <cell r="C405">
            <v>4956109101.4400005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D1" zoomScale="70" zoomScaleNormal="70" workbookViewId="0">
      <selection activeCell="C35" sqref="C35:S35"/>
    </sheetView>
  </sheetViews>
  <sheetFormatPr defaultRowHeight="15" x14ac:dyDescent="0.25"/>
  <cols>
    <col min="1" max="1" width="7" style="1" customWidth="1"/>
    <col min="2" max="2" width="34.85546875" style="2" customWidth="1"/>
    <col min="3" max="3" width="23.7109375" style="2" customWidth="1"/>
    <col min="4" max="4" width="20.85546875" style="2" customWidth="1"/>
    <col min="5" max="5" width="14.5703125" style="2" customWidth="1"/>
    <col min="6" max="7" width="20.85546875" style="2" customWidth="1"/>
    <col min="8" max="8" width="19.42578125" style="2" bestFit="1" customWidth="1"/>
    <col min="9" max="9" width="22.28515625" style="2" customWidth="1"/>
    <col min="10" max="10" width="23.42578125" style="2" customWidth="1"/>
    <col min="11" max="11" width="23.7109375" style="2" customWidth="1"/>
    <col min="12" max="12" width="21.85546875" style="2" customWidth="1"/>
    <col min="13" max="13" width="23.7109375" style="2" customWidth="1"/>
    <col min="14" max="14" width="23.85546875" style="2" customWidth="1"/>
    <col min="15" max="15" width="21.85546875" style="2" customWidth="1"/>
    <col min="16" max="17" width="22" style="2" customWidth="1"/>
    <col min="18" max="18" width="22.42578125" style="2" customWidth="1"/>
    <col min="19" max="19" width="24.42578125" style="2" customWidth="1"/>
    <col min="20" max="20" width="28.140625" style="41" customWidth="1"/>
    <col min="21" max="16384" width="9.140625" style="2"/>
  </cols>
  <sheetData>
    <row r="1" spans="1:20" ht="15" customHeight="1" x14ac:dyDescent="0.25">
      <c r="C1" s="2" t="s">
        <v>0</v>
      </c>
      <c r="T1" s="3"/>
    </row>
    <row r="2" spans="1:20" x14ac:dyDescent="0.25">
      <c r="T2" s="3"/>
    </row>
    <row r="3" spans="1:20" ht="30" customHeight="1" x14ac:dyDescent="0.25">
      <c r="A3" s="4" t="s">
        <v>1</v>
      </c>
      <c r="B3" s="4" t="s">
        <v>2</v>
      </c>
      <c r="C3" s="5" t="s">
        <v>3</v>
      </c>
      <c r="D3" s="6"/>
      <c r="E3" s="6"/>
      <c r="F3" s="6"/>
      <c r="G3" s="6"/>
      <c r="H3" s="7"/>
      <c r="I3" s="8" t="s">
        <v>4</v>
      </c>
      <c r="J3" s="9" t="s">
        <v>5</v>
      </c>
      <c r="K3" s="9"/>
      <c r="L3" s="9"/>
      <c r="M3" s="10" t="s">
        <v>6</v>
      </c>
      <c r="N3" s="9" t="s">
        <v>7</v>
      </c>
      <c r="O3" s="9"/>
      <c r="P3" s="9"/>
      <c r="Q3" s="9"/>
      <c r="R3" s="9"/>
      <c r="S3" s="4" t="s">
        <v>8</v>
      </c>
      <c r="T3" s="3"/>
    </row>
    <row r="4" spans="1:20" ht="30" customHeight="1" x14ac:dyDescent="0.25">
      <c r="A4" s="4"/>
      <c r="B4" s="4"/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2" t="s">
        <v>16</v>
      </c>
      <c r="K4" s="12"/>
      <c r="L4" s="12"/>
      <c r="M4" s="10"/>
      <c r="N4" s="9"/>
      <c r="O4" s="9"/>
      <c r="P4" s="9"/>
      <c r="Q4" s="9"/>
      <c r="R4" s="9"/>
      <c r="S4" s="4"/>
      <c r="T4" s="3"/>
    </row>
    <row r="5" spans="1:20" ht="81" customHeight="1" x14ac:dyDescent="0.25">
      <c r="A5" s="4"/>
      <c r="B5" s="4"/>
      <c r="C5" s="13"/>
      <c r="D5" s="13"/>
      <c r="E5" s="13"/>
      <c r="F5" s="13"/>
      <c r="G5" s="13"/>
      <c r="H5" s="13"/>
      <c r="I5" s="13"/>
      <c r="J5" s="14" t="s">
        <v>17</v>
      </c>
      <c r="K5" s="14" t="s">
        <v>18</v>
      </c>
      <c r="L5" s="14" t="s">
        <v>19</v>
      </c>
      <c r="M5" s="14" t="s">
        <v>20</v>
      </c>
      <c r="N5" s="14" t="s">
        <v>21</v>
      </c>
      <c r="O5" s="14" t="s">
        <v>22</v>
      </c>
      <c r="P5" s="14" t="s">
        <v>23</v>
      </c>
      <c r="Q5" s="14" t="s">
        <v>24</v>
      </c>
      <c r="R5" s="14" t="s">
        <v>25</v>
      </c>
      <c r="S5" s="4"/>
      <c r="T5" s="15"/>
    </row>
    <row r="6" spans="1:20" s="22" customFormat="1" x14ac:dyDescent="0.25">
      <c r="A6" s="16">
        <v>1</v>
      </c>
      <c r="B6" s="17" t="s">
        <v>26</v>
      </c>
      <c r="C6" s="18">
        <f>'[1]свод общий'!C14</f>
        <v>9373031253.7900009</v>
      </c>
      <c r="D6" s="18"/>
      <c r="E6" s="18"/>
      <c r="F6" s="19"/>
      <c r="G6" s="18">
        <f>'[1]свод общий'!C188</f>
        <v>-18731644.219999999</v>
      </c>
      <c r="H6" s="18"/>
      <c r="I6" s="18">
        <f>'[1]свод общий'!C396</f>
        <v>127733755.85000002</v>
      </c>
      <c r="J6" s="18">
        <f>'[1]свод общий'!C269</f>
        <v>1124186901.2399986</v>
      </c>
      <c r="K6" s="18">
        <f>'[1]свод общий'!C288</f>
        <v>840214016.40000057</v>
      </c>
      <c r="L6" s="18">
        <f>'[1]свод общий'!C307</f>
        <v>606290195.86000109</v>
      </c>
      <c r="M6" s="19"/>
      <c r="N6" s="18"/>
      <c r="O6" s="18"/>
      <c r="P6" s="18"/>
      <c r="Q6" s="18"/>
      <c r="R6" s="18"/>
      <c r="S6" s="20">
        <f>SUM(C6:R6)</f>
        <v>12052724478.920002</v>
      </c>
      <c r="T6" s="21"/>
    </row>
    <row r="7" spans="1:20" s="22" customFormat="1" x14ac:dyDescent="0.25">
      <c r="A7" s="16">
        <v>2</v>
      </c>
      <c r="B7" s="17" t="s">
        <v>27</v>
      </c>
      <c r="C7" s="18">
        <f>'[1]свод общий'!C19</f>
        <v>45536180.250000022</v>
      </c>
      <c r="D7" s="18">
        <f>'[1]свод общий'!C168</f>
        <v>16221804.290000021</v>
      </c>
      <c r="E7" s="18"/>
      <c r="F7" s="18"/>
      <c r="G7" s="18"/>
      <c r="H7" s="18"/>
      <c r="I7" s="18"/>
      <c r="J7" s="23"/>
      <c r="K7" s="23">
        <f>SUMIF($G$169:$G$181,$C7,$T$169:$T$181)</f>
        <v>0</v>
      </c>
      <c r="L7" s="23">
        <f>SUMIF($G$188:$G$200,$C7,$T$188:$T$200)</f>
        <v>0</v>
      </c>
      <c r="M7" s="23">
        <f>'[1]свод общий'!C334</f>
        <v>1909779304.1200004</v>
      </c>
      <c r="N7" s="18"/>
      <c r="O7" s="18"/>
      <c r="P7" s="18"/>
      <c r="Q7" s="18"/>
      <c r="R7" s="18"/>
      <c r="S7" s="20">
        <f t="shared" ref="S7:S34" si="0">SUM(C7:R7)</f>
        <v>1971537288.6600003</v>
      </c>
      <c r="T7" s="21"/>
    </row>
    <row r="8" spans="1:20" s="22" customFormat="1" x14ac:dyDescent="0.25">
      <c r="A8" s="16">
        <v>3</v>
      </c>
      <c r="B8" s="17" t="s">
        <v>28</v>
      </c>
      <c r="C8" s="18">
        <f>'[1]свод общий'!C7</f>
        <v>-70131486</v>
      </c>
      <c r="D8" s="18"/>
      <c r="E8" s="18"/>
      <c r="F8" s="18"/>
      <c r="G8" s="18">
        <f>'[1]свод общий'!D182</f>
        <v>-99422956</v>
      </c>
      <c r="H8" s="18"/>
      <c r="I8" s="18">
        <f>'[1]свод общий'!C397</f>
        <v>19593944</v>
      </c>
      <c r="J8" s="18">
        <f>'[1]свод общий'!C267</f>
        <v>34276458</v>
      </c>
      <c r="K8" s="18">
        <f>'[1]свод общий'!C286</f>
        <v>65905795</v>
      </c>
      <c r="L8" s="18">
        <f>'[1]свод общий'!C305</f>
        <v>11708769</v>
      </c>
      <c r="M8" s="18">
        <f>'[1]свод общий'!C339</f>
        <v>-1038297224</v>
      </c>
      <c r="N8" s="18">
        <f>'[1]свод общий'!C246</f>
        <v>-3463628600.9400005</v>
      </c>
      <c r="O8" s="18">
        <f>'[1]свод общий'!C256</f>
        <v>-1138103128.0399997</v>
      </c>
      <c r="P8" s="18">
        <f>'[1]свод общий'!C216</f>
        <v>-365839773</v>
      </c>
      <c r="Q8" s="18"/>
      <c r="R8" s="18">
        <f>'[1]свод общий'!C236</f>
        <v>-117738603.5</v>
      </c>
      <c r="S8" s="20">
        <f t="shared" si="0"/>
        <v>-6161676805.4800005</v>
      </c>
      <c r="T8" s="21"/>
    </row>
    <row r="9" spans="1:20" s="22" customFormat="1" x14ac:dyDescent="0.25">
      <c r="A9" s="16">
        <v>4</v>
      </c>
      <c r="B9" s="17" t="s">
        <v>29</v>
      </c>
      <c r="C9" s="18">
        <f>'[1]свод общий'!C17</f>
        <v>148785186</v>
      </c>
      <c r="D9" s="18"/>
      <c r="E9" s="18"/>
      <c r="F9" s="18"/>
      <c r="G9" s="18"/>
      <c r="H9" s="18"/>
      <c r="I9" s="18"/>
      <c r="J9" s="23"/>
      <c r="K9" s="23">
        <f>SUMIF($G$169:$G$181,$C9,$T$169:$T$181)</f>
        <v>0</v>
      </c>
      <c r="L9" s="23">
        <f>SUMIF($G$188:$G$200,$C9,$T$188:$T$200)</f>
        <v>0</v>
      </c>
      <c r="M9" s="23">
        <f>'[1]свод общий'!C325</f>
        <v>195667881.34</v>
      </c>
      <c r="N9" s="18"/>
      <c r="O9" s="18"/>
      <c r="P9" s="18"/>
      <c r="Q9" s="18"/>
      <c r="R9" s="18"/>
      <c r="S9" s="20">
        <f t="shared" si="0"/>
        <v>344453067.34000003</v>
      </c>
      <c r="T9" s="21"/>
    </row>
    <row r="10" spans="1:20" s="22" customFormat="1" x14ac:dyDescent="0.25">
      <c r="A10" s="16">
        <v>5</v>
      </c>
      <c r="B10" s="17" t="s">
        <v>30</v>
      </c>
      <c r="C10" s="18">
        <f>'[1]свод общий'!C5</f>
        <v>277463432.99000001</v>
      </c>
      <c r="D10" s="18"/>
      <c r="E10" s="18"/>
      <c r="F10" s="18"/>
      <c r="G10" s="18">
        <f>'[1]свод общий'!C181</f>
        <v>-13733892.349999992</v>
      </c>
      <c r="H10" s="18"/>
      <c r="I10" s="18">
        <f>'[1]свод общий'!C398</f>
        <v>1454745061.6100001</v>
      </c>
      <c r="J10" s="18">
        <f>'[1]свод общий'!C270</f>
        <v>661055463.15999985</v>
      </c>
      <c r="K10" s="18">
        <f>'[1]свод общий'!C289</f>
        <v>577510857.50999999</v>
      </c>
      <c r="L10" s="18">
        <f>'[1]свод общий'!C308</f>
        <v>474090897.98000002</v>
      </c>
      <c r="M10" s="18"/>
      <c r="N10" s="18"/>
      <c r="O10" s="18"/>
      <c r="P10" s="18"/>
      <c r="Q10" s="18"/>
      <c r="R10" s="18"/>
      <c r="S10" s="20">
        <f>SUM(C10:R10)</f>
        <v>3431131820.9000001</v>
      </c>
      <c r="T10" s="21"/>
    </row>
    <row r="11" spans="1:20" s="22" customFormat="1" x14ac:dyDescent="0.25">
      <c r="A11" s="16">
        <v>6</v>
      </c>
      <c r="B11" s="17" t="s">
        <v>31</v>
      </c>
      <c r="C11" s="18"/>
      <c r="D11" s="18"/>
      <c r="E11" s="18"/>
      <c r="F11" s="18"/>
      <c r="G11" s="18"/>
      <c r="H11" s="18"/>
      <c r="I11" s="18"/>
      <c r="J11" s="18">
        <f>'[1]свод общий'!C264</f>
        <v>703468059.4600029</v>
      </c>
      <c r="K11" s="18">
        <f>'[1]свод общий'!C283</f>
        <v>360324748.78000093</v>
      </c>
      <c r="L11" s="18">
        <f>'[1]свод общий'!C302</f>
        <v>380621032.00999975</v>
      </c>
      <c r="M11" s="18">
        <f>'[1]свод общий'!C324</f>
        <v>2102460395.1200018</v>
      </c>
      <c r="N11" s="18"/>
      <c r="O11" s="18"/>
      <c r="P11" s="18"/>
      <c r="Q11" s="18">
        <f>'[1]свод общий'!C228</f>
        <v>0</v>
      </c>
      <c r="R11" s="18">
        <f>'[1]свод общий'!D228</f>
        <v>0</v>
      </c>
      <c r="S11" s="20">
        <f t="shared" si="0"/>
        <v>3546874235.3700056</v>
      </c>
      <c r="T11" s="21"/>
    </row>
    <row r="12" spans="1:20" s="22" customFormat="1" x14ac:dyDescent="0.25">
      <c r="A12" s="16">
        <v>7</v>
      </c>
      <c r="B12" s="17" t="s">
        <v>32</v>
      </c>
      <c r="C12" s="18"/>
      <c r="D12" s="18"/>
      <c r="E12" s="18"/>
      <c r="F12" s="18"/>
      <c r="G12" s="18">
        <f>'[1]свод общий'!C190</f>
        <v>-85571572.420000002</v>
      </c>
      <c r="H12" s="18"/>
      <c r="I12" s="18">
        <f>'[1]свод общий'!C400</f>
        <v>1046913379.54</v>
      </c>
      <c r="J12" s="18">
        <f>'[1]свод общий'!C265</f>
        <v>2372881608.75</v>
      </c>
      <c r="K12" s="18">
        <f>'[1]свод общий'!C284</f>
        <v>369131813.02999973</v>
      </c>
      <c r="L12" s="18">
        <f>'[1]свод общий'!C303</f>
        <v>1077486985.4200001</v>
      </c>
      <c r="M12" s="18"/>
      <c r="N12" s="18"/>
      <c r="O12" s="18"/>
      <c r="P12" s="18"/>
      <c r="Q12" s="18"/>
      <c r="R12" s="18"/>
      <c r="S12" s="20">
        <f t="shared" si="0"/>
        <v>4780842214.3199997</v>
      </c>
      <c r="T12" s="21"/>
    </row>
    <row r="13" spans="1:20" s="22" customFormat="1" x14ac:dyDescent="0.25">
      <c r="A13" s="16">
        <v>8</v>
      </c>
      <c r="B13" s="17" t="s">
        <v>33</v>
      </c>
      <c r="C13" s="18">
        <f>'[1]свод общий'!C6</f>
        <v>1632412645.02</v>
      </c>
      <c r="D13" s="18"/>
      <c r="E13" s="18"/>
      <c r="F13" s="18"/>
      <c r="G13" s="18"/>
      <c r="H13" s="18"/>
      <c r="I13" s="18">
        <f>'[1]свод общий'!C399</f>
        <v>912613056.57999992</v>
      </c>
      <c r="J13" s="18">
        <f>'[1]свод общий'!C272</f>
        <v>315539886.86000013</v>
      </c>
      <c r="K13" s="18">
        <f>'[1]свод общий'!C291</f>
        <v>731210241.87</v>
      </c>
      <c r="L13" s="18">
        <f>'[1]свод общий'!C310</f>
        <v>518710018.57999897</v>
      </c>
      <c r="M13" s="18">
        <f>'[1]свод общий'!C328</f>
        <v>1100794968.2500005</v>
      </c>
      <c r="N13" s="18"/>
      <c r="O13" s="18"/>
      <c r="P13" s="18"/>
      <c r="Q13" s="18"/>
      <c r="R13" s="18"/>
      <c r="S13" s="20">
        <f t="shared" si="0"/>
        <v>5211280817.1599998</v>
      </c>
      <c r="T13" s="21"/>
    </row>
    <row r="14" spans="1:20" s="22" customFormat="1" x14ac:dyDescent="0.25">
      <c r="A14" s="16">
        <v>9</v>
      </c>
      <c r="B14" s="17" t="s">
        <v>34</v>
      </c>
      <c r="C14" s="18">
        <f>'[1]свод общий'!C11</f>
        <v>387529810.59000027</v>
      </c>
      <c r="D14" s="18"/>
      <c r="E14" s="18"/>
      <c r="F14" s="18"/>
      <c r="G14" s="18">
        <f>'[1]свод общий'!C186</f>
        <v>-108517204.68999998</v>
      </c>
      <c r="H14" s="18"/>
      <c r="I14" s="18"/>
      <c r="J14" s="18">
        <f>'[1]свод общий'!C268</f>
        <v>-1444008700.7300014</v>
      </c>
      <c r="K14" s="18">
        <f>'[1]свод общий'!C287</f>
        <v>124710279.48000106</v>
      </c>
      <c r="L14" s="18">
        <f>'[1]свод общий'!C306</f>
        <v>5458155.9399996996</v>
      </c>
      <c r="M14" s="18"/>
      <c r="N14" s="18"/>
      <c r="O14" s="18"/>
      <c r="P14" s="18">
        <f>'[1]свод общий'!C217</f>
        <v>1774497921.0199986</v>
      </c>
      <c r="Q14" s="18">
        <f>'[1]свод общий'!C225</f>
        <v>1283945205.1300092</v>
      </c>
      <c r="R14" s="18"/>
      <c r="S14" s="20">
        <f t="shared" si="0"/>
        <v>2023615466.7400074</v>
      </c>
      <c r="T14" s="21"/>
    </row>
    <row r="15" spans="1:20" s="22" customFormat="1" x14ac:dyDescent="0.25">
      <c r="A15" s="16">
        <v>10</v>
      </c>
      <c r="B15" s="17" t="s">
        <v>35</v>
      </c>
      <c r="C15" s="18">
        <f>'[1]свод общий'!C18</f>
        <v>3502578993.3899999</v>
      </c>
      <c r="D15" s="18"/>
      <c r="E15" s="18">
        <f>'[1]свод общий'!C175</f>
        <v>-4.4237822294235229E-9</v>
      </c>
      <c r="F15" s="18"/>
      <c r="G15" s="18"/>
      <c r="H15" s="18"/>
      <c r="I15" s="18"/>
      <c r="J15" s="23"/>
      <c r="K15" s="23">
        <f>SUMIF($G$169:$G$181,$C15,$T$169:$T$181)</f>
        <v>0</v>
      </c>
      <c r="L15" s="23">
        <f>SUMIF($G$188:$G$200,$C15,$T$188:$T$200)</f>
        <v>0</v>
      </c>
      <c r="M15" s="23">
        <f>'[1]свод общий'!C338</f>
        <v>183001422.77999994</v>
      </c>
      <c r="N15" s="18"/>
      <c r="O15" s="18"/>
      <c r="P15" s="18"/>
      <c r="Q15" s="18"/>
      <c r="R15" s="18"/>
      <c r="S15" s="20">
        <f t="shared" si="0"/>
        <v>3685580416.1699996</v>
      </c>
      <c r="T15" s="21"/>
    </row>
    <row r="16" spans="1:20" s="22" customFormat="1" x14ac:dyDescent="0.25">
      <c r="A16" s="16">
        <v>11</v>
      </c>
      <c r="B16" s="17" t="s">
        <v>36</v>
      </c>
      <c r="C16" s="18">
        <f>'[1]свод общий'!C15</f>
        <v>180741791.86999989</v>
      </c>
      <c r="D16" s="18"/>
      <c r="E16" s="18"/>
      <c r="F16" s="24">
        <f>'[1]свод общий'!C200</f>
        <v>-2380819.4799999986</v>
      </c>
      <c r="G16" s="18">
        <f>'[1]свод общий'!C183</f>
        <v>-48016227.799999982</v>
      </c>
      <c r="H16" s="18"/>
      <c r="I16" s="18"/>
      <c r="J16" s="18">
        <f>'[1]свод общий'!C275</f>
        <v>332011930.32999992</v>
      </c>
      <c r="K16" s="18">
        <f>'[1]свод общий'!C294</f>
        <v>-417463423.48999983</v>
      </c>
      <c r="L16" s="18">
        <f>'[1]свод общий'!C313</f>
        <v>-491459626.55000001</v>
      </c>
      <c r="M16" s="18">
        <f>'[1]свод общий'!C331</f>
        <v>1044536326.4099996</v>
      </c>
      <c r="N16" s="18"/>
      <c r="O16" s="18"/>
      <c r="P16" s="18"/>
      <c r="Q16" s="18"/>
      <c r="R16" s="18"/>
      <c r="S16" s="20">
        <f t="shared" si="0"/>
        <v>597969951.2899996</v>
      </c>
      <c r="T16" s="21"/>
    </row>
    <row r="17" spans="1:20" s="22" customFormat="1" x14ac:dyDescent="0.25">
      <c r="A17" s="16">
        <v>12</v>
      </c>
      <c r="B17" s="17" t="s">
        <v>37</v>
      </c>
      <c r="C17" s="18"/>
      <c r="D17" s="18">
        <f>'[1]свод общий'!C167</f>
        <v>39086640.969999999</v>
      </c>
      <c r="E17" s="18"/>
      <c r="F17" s="18"/>
      <c r="G17" s="18"/>
      <c r="H17" s="18"/>
      <c r="I17" s="18"/>
      <c r="J17" s="18">
        <f>'[1]свод общий'!C273</f>
        <v>38638798.539999962</v>
      </c>
      <c r="K17" s="18">
        <f>'[1]свод общий'!C292</f>
        <v>-210760293.33000129</v>
      </c>
      <c r="L17" s="18">
        <f>'[1]свод общий'!C311</f>
        <v>0</v>
      </c>
      <c r="M17" s="18">
        <f>'[1]свод общий'!C329</f>
        <v>0</v>
      </c>
      <c r="N17" s="18"/>
      <c r="O17" s="18"/>
      <c r="P17" s="18"/>
      <c r="Q17" s="18"/>
      <c r="R17" s="18"/>
      <c r="S17" s="20">
        <f t="shared" si="0"/>
        <v>-133034853.82000133</v>
      </c>
      <c r="T17" s="21"/>
    </row>
    <row r="18" spans="1:20" s="22" customFormat="1" x14ac:dyDescent="0.25">
      <c r="A18" s="16">
        <v>13</v>
      </c>
      <c r="B18" s="17" t="s">
        <v>38</v>
      </c>
      <c r="C18" s="18">
        <f>'[1]свод общий'!C20</f>
        <v>52788600.220000029</v>
      </c>
      <c r="D18" s="18"/>
      <c r="E18" s="18"/>
      <c r="F18" s="18"/>
      <c r="G18" s="18"/>
      <c r="H18" s="18"/>
      <c r="I18" s="18"/>
      <c r="J18" s="23"/>
      <c r="K18" s="23">
        <f>SUMIF($G$169:$G$181,$C18,$T$169:$T$181)</f>
        <v>0</v>
      </c>
      <c r="L18" s="23">
        <f>SUMIF($G$188:$G$200,$C18,$T$188:$T$200)</f>
        <v>0</v>
      </c>
      <c r="M18" s="23">
        <f>'[1]свод общий'!C335</f>
        <v>1148888153.49</v>
      </c>
      <c r="N18" s="18"/>
      <c r="O18" s="18"/>
      <c r="P18" s="18"/>
      <c r="Q18" s="18"/>
      <c r="R18" s="18"/>
      <c r="S18" s="20">
        <f t="shared" si="0"/>
        <v>1201676753.71</v>
      </c>
      <c r="T18" s="21"/>
    </row>
    <row r="19" spans="1:20" s="22" customFormat="1" x14ac:dyDescent="0.25">
      <c r="A19" s="16">
        <v>14</v>
      </c>
      <c r="B19" s="17" t="s">
        <v>39</v>
      </c>
      <c r="C19" s="18">
        <f>'[1]свод общий'!C12</f>
        <v>2983172.3499996886</v>
      </c>
      <c r="D19" s="18"/>
      <c r="E19" s="18"/>
      <c r="F19" s="18"/>
      <c r="G19" s="18">
        <f>'[1]свод общий'!C185</f>
        <v>-18711425.489999998</v>
      </c>
      <c r="H19" s="18"/>
      <c r="I19" s="18">
        <f>'[1]свод общий'!C404</f>
        <v>877915863.99000061</v>
      </c>
      <c r="J19" s="18">
        <f>'[1]свод общий'!C271</f>
        <v>23354944.110000014</v>
      </c>
      <c r="K19" s="18">
        <f>'[1]свод общий'!C290</f>
        <v>2401306.8500036299</v>
      </c>
      <c r="L19" s="18">
        <f>'[1]свод общий'!C309</f>
        <v>38462317.879998982</v>
      </c>
      <c r="M19" s="18"/>
      <c r="N19" s="18">
        <f>'[1]свод общий'!C247</f>
        <v>1362211942.1500001</v>
      </c>
      <c r="O19" s="18">
        <f>'[1]свод общий'!C257</f>
        <v>235504586.36000022</v>
      </c>
      <c r="P19" s="18"/>
      <c r="Q19" s="18"/>
      <c r="R19" s="18"/>
      <c r="S19" s="20">
        <f t="shared" si="0"/>
        <v>2524122708.2000031</v>
      </c>
      <c r="T19" s="21"/>
    </row>
    <row r="20" spans="1:20" s="22" customFormat="1" x14ac:dyDescent="0.25">
      <c r="A20" s="16">
        <v>15</v>
      </c>
      <c r="B20" s="17" t="s">
        <v>40</v>
      </c>
      <c r="C20" s="18">
        <f>'[1]свод общий'!C16</f>
        <v>240033303.08000001</v>
      </c>
      <c r="D20" s="18"/>
      <c r="E20" s="18"/>
      <c r="F20" s="25"/>
      <c r="G20" s="18"/>
      <c r="H20" s="18"/>
      <c r="I20" s="18"/>
      <c r="J20" s="23"/>
      <c r="K20" s="23">
        <f>SUMIF($G$169:$G$181,$C20,$T$169:$T$181)</f>
        <v>0</v>
      </c>
      <c r="L20" s="18">
        <f>SUMIF($G$188:$G$200,$C20,$T$188:$T$200)</f>
        <v>0</v>
      </c>
      <c r="M20" s="18">
        <f>'[1]свод общий'!C333</f>
        <v>0</v>
      </c>
      <c r="N20" s="18"/>
      <c r="O20" s="18"/>
      <c r="P20" s="18"/>
      <c r="Q20" s="18"/>
      <c r="R20" s="18"/>
      <c r="S20" s="20">
        <f t="shared" si="0"/>
        <v>240033303.08000001</v>
      </c>
      <c r="T20" s="21"/>
    </row>
    <row r="21" spans="1:20" s="22" customFormat="1" x14ac:dyDescent="0.25">
      <c r="A21" s="16">
        <v>16</v>
      </c>
      <c r="B21" s="17" t="s">
        <v>41</v>
      </c>
      <c r="C21" s="18">
        <f>'[1]свод общий'!C10</f>
        <v>-919608521.76999974</v>
      </c>
      <c r="D21" s="18"/>
      <c r="E21" s="18"/>
      <c r="F21" s="18"/>
      <c r="G21" s="18">
        <f>'[1]свод общий'!C189</f>
        <v>-33945579.579999998</v>
      </c>
      <c r="H21" s="18"/>
      <c r="I21" s="18"/>
      <c r="J21" s="23"/>
      <c r="K21" s="23">
        <f>SUMIF($G$169:$G$181,$C21,$T$169:$T$181)</f>
        <v>0</v>
      </c>
      <c r="L21" s="18">
        <f>SUMIF($G$188:$G$200,$C21,$T$188:$T$200)</f>
        <v>0</v>
      </c>
      <c r="M21" s="18">
        <f>'[1]свод общий'!C336</f>
        <v>-392334018.49000013</v>
      </c>
      <c r="N21" s="18"/>
      <c r="O21" s="18"/>
      <c r="P21" s="18"/>
      <c r="Q21" s="18"/>
      <c r="R21" s="18"/>
      <c r="S21" s="20">
        <f>SUM(C21:R21)</f>
        <v>-1345888119.8399999</v>
      </c>
      <c r="T21" s="21"/>
    </row>
    <row r="22" spans="1:20" s="22" customFormat="1" x14ac:dyDescent="0.25">
      <c r="A22" s="16">
        <v>17</v>
      </c>
      <c r="B22" s="17" t="s">
        <v>42</v>
      </c>
      <c r="C22" s="18">
        <f>'[1]свод общий'!C8</f>
        <v>744888904.86000061</v>
      </c>
      <c r="D22" s="18"/>
      <c r="E22" s="18"/>
      <c r="F22" s="25"/>
      <c r="G22" s="18">
        <f>'[1]свод общий'!C187</f>
        <v>-107690255.95</v>
      </c>
      <c r="H22" s="18"/>
      <c r="I22" s="18">
        <f>'[1]свод общий'!C401</f>
        <v>512320112.86999977</v>
      </c>
      <c r="J22" s="18">
        <f>'[1]свод общий'!C266</f>
        <v>1505985583.5900002</v>
      </c>
      <c r="K22" s="18">
        <f>'[1]свод общий'!C285</f>
        <v>-2673197.9599999189</v>
      </c>
      <c r="L22" s="18">
        <f>'[1]свод общий'!C304</f>
        <v>609373898.79999995</v>
      </c>
      <c r="M22" s="18"/>
      <c r="N22" s="18"/>
      <c r="O22" s="18"/>
      <c r="P22" s="18"/>
      <c r="Q22" s="18"/>
      <c r="R22" s="18"/>
      <c r="S22" s="20">
        <f t="shared" si="0"/>
        <v>3262205046.21</v>
      </c>
      <c r="T22" s="21"/>
    </row>
    <row r="23" spans="1:20" s="22" customFormat="1" x14ac:dyDescent="0.25">
      <c r="A23" s="16">
        <v>18</v>
      </c>
      <c r="B23" s="17" t="s">
        <v>43</v>
      </c>
      <c r="C23" s="18">
        <f>'[1]свод общий'!C21</f>
        <v>-6771518.3100000117</v>
      </c>
      <c r="D23" s="18"/>
      <c r="E23" s="18"/>
      <c r="F23" s="24"/>
      <c r="G23" s="18"/>
      <c r="H23" s="18"/>
      <c r="I23" s="18"/>
      <c r="J23" s="23"/>
      <c r="K23" s="23"/>
      <c r="L23" s="23"/>
      <c r="M23" s="23">
        <f>'[1]свод общий'!C337</f>
        <v>457224665.14999998</v>
      </c>
      <c r="N23" s="18"/>
      <c r="O23" s="18"/>
      <c r="P23" s="18"/>
      <c r="Q23" s="18"/>
      <c r="R23" s="18"/>
      <c r="S23" s="20">
        <f t="shared" si="0"/>
        <v>450453146.83999997</v>
      </c>
      <c r="T23" s="21"/>
    </row>
    <row r="24" spans="1:20" s="22" customFormat="1" x14ac:dyDescent="0.25">
      <c r="A24" s="16">
        <v>19</v>
      </c>
      <c r="B24" s="17" t="s">
        <v>44</v>
      </c>
      <c r="C24" s="18"/>
      <c r="D24" s="18"/>
      <c r="E24" s="18"/>
      <c r="F24" s="24"/>
      <c r="G24" s="18"/>
      <c r="H24" s="18"/>
      <c r="I24" s="18"/>
      <c r="J24" s="23"/>
      <c r="K24" s="23"/>
      <c r="L24" s="23"/>
      <c r="M24" s="23">
        <f>'[1]свод общий'!C340</f>
        <v>2439033075.1300001</v>
      </c>
      <c r="N24" s="18"/>
      <c r="O24" s="18"/>
      <c r="P24" s="18"/>
      <c r="Q24" s="18"/>
      <c r="R24" s="18"/>
      <c r="S24" s="20">
        <f t="shared" si="0"/>
        <v>2439033075.1300001</v>
      </c>
      <c r="T24" s="21"/>
    </row>
    <row r="25" spans="1:20" s="22" customFormat="1" x14ac:dyDescent="0.25">
      <c r="A25" s="16">
        <v>20</v>
      </c>
      <c r="B25" s="17" t="s">
        <v>45</v>
      </c>
      <c r="C25" s="18"/>
      <c r="D25" s="18"/>
      <c r="E25" s="18"/>
      <c r="F25" s="24"/>
      <c r="G25" s="18"/>
      <c r="H25" s="18">
        <f>'[1]свод общий'!C208</f>
        <v>65422589</v>
      </c>
      <c r="I25" s="18"/>
      <c r="J25" s="23"/>
      <c r="K25" s="23"/>
      <c r="L25" s="23"/>
      <c r="M25" s="23"/>
      <c r="N25" s="18"/>
      <c r="O25" s="18"/>
      <c r="P25" s="18"/>
      <c r="Q25" s="18"/>
      <c r="R25" s="18"/>
      <c r="S25" s="20">
        <f t="shared" si="0"/>
        <v>65422589</v>
      </c>
      <c r="T25" s="21"/>
    </row>
    <row r="26" spans="1:20" s="22" customFormat="1" x14ac:dyDescent="0.25">
      <c r="A26" s="16">
        <v>21</v>
      </c>
      <c r="B26" s="26" t="s">
        <v>46</v>
      </c>
      <c r="C26" s="18"/>
      <c r="D26" s="18"/>
      <c r="E26" s="18"/>
      <c r="F26" s="24"/>
      <c r="G26" s="18"/>
      <c r="H26" s="18">
        <f>'[1]свод общий'!C209</f>
        <v>0</v>
      </c>
      <c r="I26" s="18"/>
      <c r="J26" s="23"/>
      <c r="K26" s="23"/>
      <c r="L26" s="23"/>
      <c r="M26" s="23"/>
      <c r="N26" s="18"/>
      <c r="O26" s="18"/>
      <c r="P26" s="18"/>
      <c r="Q26" s="18"/>
      <c r="R26" s="18"/>
      <c r="S26" s="20">
        <f t="shared" si="0"/>
        <v>0</v>
      </c>
      <c r="T26" s="21"/>
    </row>
    <row r="27" spans="1:20" s="22" customFormat="1" x14ac:dyDescent="0.25">
      <c r="A27" s="16">
        <v>22</v>
      </c>
      <c r="B27" s="26" t="str">
        <f>'[1]свод общий'!B210</f>
        <v>ТОО МФО Тойота Файнаншл Сервисез Казахстан</v>
      </c>
      <c r="C27" s="18"/>
      <c r="D27" s="18"/>
      <c r="E27" s="18"/>
      <c r="F27" s="24"/>
      <c r="G27" s="18"/>
      <c r="H27" s="18">
        <f>'[1]свод общий'!C210</f>
        <v>5489335</v>
      </c>
      <c r="I27" s="18"/>
      <c r="J27" s="23"/>
      <c r="K27" s="23"/>
      <c r="L27" s="23"/>
      <c r="M27" s="23"/>
      <c r="N27" s="18"/>
      <c r="O27" s="18"/>
      <c r="P27" s="18"/>
      <c r="Q27" s="18"/>
      <c r="R27" s="18"/>
      <c r="S27" s="20">
        <f t="shared" si="0"/>
        <v>5489335</v>
      </c>
      <c r="T27" s="21"/>
    </row>
    <row r="28" spans="1:20" s="22" customFormat="1" x14ac:dyDescent="0.25">
      <c r="A28" s="16">
        <v>23</v>
      </c>
      <c r="B28" s="27" t="s">
        <v>47</v>
      </c>
      <c r="C28" s="18"/>
      <c r="D28" s="18"/>
      <c r="E28" s="18"/>
      <c r="F28" s="24"/>
      <c r="G28" s="18"/>
      <c r="H28" s="18"/>
      <c r="I28" s="18">
        <f>'[1]свод общий'!C402</f>
        <v>4273927</v>
      </c>
      <c r="J28" s="23"/>
      <c r="K28" s="23"/>
      <c r="L28" s="23"/>
      <c r="M28" s="23"/>
      <c r="N28" s="18"/>
      <c r="O28" s="18"/>
      <c r="P28" s="18"/>
      <c r="Q28" s="18"/>
      <c r="R28" s="18"/>
      <c r="S28" s="20">
        <f t="shared" si="0"/>
        <v>4273927</v>
      </c>
      <c r="T28" s="21"/>
    </row>
    <row r="29" spans="1:20" s="22" customFormat="1" x14ac:dyDescent="0.25">
      <c r="A29" s="16">
        <v>24</v>
      </c>
      <c r="B29" s="27" t="s">
        <v>48</v>
      </c>
      <c r="C29" s="18"/>
      <c r="D29" s="18"/>
      <c r="E29" s="18"/>
      <c r="F29" s="24"/>
      <c r="G29" s="18"/>
      <c r="H29" s="18"/>
      <c r="I29" s="18">
        <f>'[1]свод общий'!C403</f>
        <v>0</v>
      </c>
      <c r="J29" s="23"/>
      <c r="K29" s="23"/>
      <c r="L29" s="23"/>
      <c r="M29" s="23"/>
      <c r="N29" s="18"/>
      <c r="O29" s="18"/>
      <c r="P29" s="18"/>
      <c r="Q29" s="18"/>
      <c r="R29" s="18"/>
      <c r="S29" s="20">
        <f t="shared" si="0"/>
        <v>0</v>
      </c>
      <c r="T29" s="21"/>
    </row>
    <row r="30" spans="1:20" s="22" customFormat="1" x14ac:dyDescent="0.25">
      <c r="A30" s="16">
        <v>25</v>
      </c>
      <c r="B30" s="26" t="s">
        <v>49</v>
      </c>
      <c r="C30" s="18"/>
      <c r="D30" s="18"/>
      <c r="E30" s="18"/>
      <c r="F30" s="24">
        <f>'[1]свод общий'!C197</f>
        <v>13730317.25</v>
      </c>
      <c r="G30" s="18"/>
      <c r="H30" s="18"/>
      <c r="I30" s="18"/>
      <c r="J30" s="23"/>
      <c r="K30" s="23"/>
      <c r="L30" s="23"/>
      <c r="M30" s="23"/>
      <c r="N30" s="18"/>
      <c r="O30" s="18"/>
      <c r="P30" s="18"/>
      <c r="Q30" s="18"/>
      <c r="R30" s="18"/>
      <c r="S30" s="20">
        <f t="shared" si="0"/>
        <v>13730317.25</v>
      </c>
      <c r="T30" s="21"/>
    </row>
    <row r="31" spans="1:20" s="22" customFormat="1" x14ac:dyDescent="0.25">
      <c r="A31" s="16">
        <v>26</v>
      </c>
      <c r="B31" s="26" t="s">
        <v>50</v>
      </c>
      <c r="C31" s="18"/>
      <c r="D31" s="18"/>
      <c r="E31" s="18"/>
      <c r="F31" s="24">
        <f>'[1]свод общий'!C201</f>
        <v>27225010</v>
      </c>
      <c r="G31" s="18"/>
      <c r="H31" s="18"/>
      <c r="I31" s="18"/>
      <c r="J31" s="23"/>
      <c r="K31" s="23"/>
      <c r="L31" s="23"/>
      <c r="M31" s="23"/>
      <c r="N31" s="18"/>
      <c r="O31" s="18"/>
      <c r="P31" s="18"/>
      <c r="Q31" s="18"/>
      <c r="R31" s="18"/>
      <c r="S31" s="20">
        <f t="shared" si="0"/>
        <v>27225010</v>
      </c>
      <c r="T31" s="21"/>
    </row>
    <row r="32" spans="1:20" s="22" customFormat="1" x14ac:dyDescent="0.25">
      <c r="A32" s="16">
        <v>27</v>
      </c>
      <c r="B32" s="26" t="s">
        <v>51</v>
      </c>
      <c r="C32" s="18"/>
      <c r="D32" s="18"/>
      <c r="E32" s="18"/>
      <c r="F32" s="24">
        <f>[1]Фортелизинг!G14</f>
        <v>0</v>
      </c>
      <c r="G32" s="18"/>
      <c r="H32" s="18"/>
      <c r="I32" s="18"/>
      <c r="J32" s="23"/>
      <c r="K32" s="23"/>
      <c r="L32" s="23"/>
      <c r="M32" s="23"/>
      <c r="N32" s="18"/>
      <c r="O32" s="18"/>
      <c r="P32" s="18"/>
      <c r="Q32" s="18"/>
      <c r="R32" s="18"/>
      <c r="S32" s="20">
        <f t="shared" si="0"/>
        <v>0</v>
      </c>
      <c r="T32" s="21"/>
    </row>
    <row r="33" spans="1:20" s="22" customFormat="1" x14ac:dyDescent="0.25">
      <c r="A33" s="16">
        <v>28</v>
      </c>
      <c r="B33" s="26" t="s">
        <v>52</v>
      </c>
      <c r="C33" s="28"/>
      <c r="D33" s="28"/>
      <c r="E33" s="28"/>
      <c r="F33" s="29">
        <f>'[1]свод общий'!C202</f>
        <v>-28288184.019999996</v>
      </c>
      <c r="G33" s="28"/>
      <c r="H33" s="28"/>
      <c r="I33" s="18"/>
      <c r="J33" s="23"/>
      <c r="K33" s="23"/>
      <c r="L33" s="23"/>
      <c r="M33" s="23"/>
      <c r="N33" s="18"/>
      <c r="O33" s="18"/>
      <c r="P33" s="18"/>
      <c r="Q33" s="18"/>
      <c r="R33" s="18"/>
      <c r="S33" s="20">
        <f t="shared" si="0"/>
        <v>-28288184.019999996</v>
      </c>
      <c r="T33" s="21"/>
    </row>
    <row r="34" spans="1:20" s="22" customFormat="1" x14ac:dyDescent="0.25">
      <c r="A34" s="16">
        <v>29</v>
      </c>
      <c r="B34" s="26" t="s">
        <v>53</v>
      </c>
      <c r="C34" s="28"/>
      <c r="D34" s="28"/>
      <c r="E34" s="28"/>
      <c r="F34" s="29">
        <f>'[1]свод общий'!C199</f>
        <v>-115384616.49999982</v>
      </c>
      <c r="G34" s="28"/>
      <c r="H34" s="28"/>
      <c r="I34" s="18"/>
      <c r="J34" s="23"/>
      <c r="K34" s="23"/>
      <c r="L34" s="23"/>
      <c r="M34" s="23"/>
      <c r="N34" s="18"/>
      <c r="O34" s="18"/>
      <c r="P34" s="18"/>
      <c r="Q34" s="18"/>
      <c r="R34" s="18"/>
      <c r="S34" s="20">
        <f t="shared" si="0"/>
        <v>-115384616.49999982</v>
      </c>
      <c r="T34" s="21"/>
    </row>
    <row r="35" spans="1:20" s="22" customFormat="1" x14ac:dyDescent="0.25">
      <c r="A35" s="16"/>
      <c r="B35" s="30" t="s">
        <v>54</v>
      </c>
      <c r="C35" s="31">
        <f t="shared" ref="C35:P35" si="1">SUM(C6:C34)</f>
        <v>15592261748.330002</v>
      </c>
      <c r="D35" s="31">
        <f t="shared" si="1"/>
        <v>55308445.26000002</v>
      </c>
      <c r="E35" s="31">
        <f t="shared" si="1"/>
        <v>-4.4237822294235229E-9</v>
      </c>
      <c r="F35" s="31">
        <f t="shared" si="1"/>
        <v>-105098292.74999982</v>
      </c>
      <c r="G35" s="31">
        <f t="shared" si="1"/>
        <v>-534340758.5</v>
      </c>
      <c r="H35" s="31">
        <f t="shared" si="1"/>
        <v>70911924</v>
      </c>
      <c r="I35" s="31">
        <f>SUM(I6:I34)</f>
        <v>4956109101.4400005</v>
      </c>
      <c r="J35" s="31">
        <f t="shared" si="1"/>
        <v>5667390933.3099995</v>
      </c>
      <c r="K35" s="31">
        <f t="shared" si="1"/>
        <v>2440512144.1400046</v>
      </c>
      <c r="L35" s="31">
        <f t="shared" si="1"/>
        <v>3230742644.9199982</v>
      </c>
      <c r="M35" s="31">
        <f t="shared" si="1"/>
        <v>9150754949.3000031</v>
      </c>
      <c r="N35" s="31">
        <f t="shared" si="1"/>
        <v>-2101416658.7900004</v>
      </c>
      <c r="O35" s="31">
        <f t="shared" si="1"/>
        <v>-902598541.67999947</v>
      </c>
      <c r="P35" s="31">
        <f t="shared" si="1"/>
        <v>1408658148.0199986</v>
      </c>
      <c r="Q35" s="31">
        <f>SUM(Q6:Q34)</f>
        <v>1283945205.1300092</v>
      </c>
      <c r="R35" s="31">
        <f>SUM(R6:R34)</f>
        <v>-117738603.5</v>
      </c>
      <c r="S35" s="20">
        <f>SUM(S6:S34)</f>
        <v>40095402388.63002</v>
      </c>
      <c r="T35" s="32"/>
    </row>
    <row r="36" spans="1:20" s="22" customFormat="1" x14ac:dyDescent="0.2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  <c r="T36" s="32"/>
    </row>
    <row r="37" spans="1:20" s="22" customFormat="1" x14ac:dyDescent="0.25">
      <c r="A37" s="33"/>
      <c r="B37" s="37" t="s">
        <v>55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32"/>
    </row>
    <row r="38" spans="1:20" s="22" customFormat="1" x14ac:dyDescent="0.25">
      <c r="A38" s="33"/>
      <c r="B38" s="37" t="s">
        <v>56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6"/>
      <c r="T38" s="32"/>
    </row>
    <row r="39" spans="1:20" s="22" customFormat="1" x14ac:dyDescent="0.25">
      <c r="A39" s="33"/>
      <c r="B39" s="37" t="s">
        <v>57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  <c r="T39" s="32"/>
    </row>
    <row r="40" spans="1:20" s="22" customFormat="1" x14ac:dyDescent="0.25">
      <c r="A40" s="33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  <c r="T40" s="32"/>
    </row>
    <row r="41" spans="1:20" s="22" customFormat="1" x14ac:dyDescent="0.25">
      <c r="A41" s="33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  <c r="T41" s="32"/>
    </row>
    <row r="42" spans="1:20" s="22" customFormat="1" x14ac:dyDescent="0.25">
      <c r="A42" s="33"/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6"/>
      <c r="T42" s="32"/>
    </row>
    <row r="43" spans="1:20" s="22" customFormat="1" x14ac:dyDescent="0.25">
      <c r="A43" s="33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  <c r="T43" s="32"/>
    </row>
    <row r="44" spans="1:20" s="22" customFormat="1" x14ac:dyDescent="0.25">
      <c r="A44" s="33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6"/>
      <c r="T44" s="32"/>
    </row>
    <row r="45" spans="1:20" s="22" customFormat="1" x14ac:dyDescent="0.25">
      <c r="A45" s="38">
        <v>26</v>
      </c>
      <c r="B45" s="39" t="s">
        <v>58</v>
      </c>
      <c r="C45" s="2">
        <f>'[1]свод общий'!C22</f>
        <v>15592261748.33</v>
      </c>
      <c r="D45" s="2">
        <f>'[1]свод общий'!C169</f>
        <v>55308445.26000002</v>
      </c>
      <c r="E45" s="2">
        <f>'[1]свод общий'!C175</f>
        <v>-4.4237822294235229E-9</v>
      </c>
      <c r="F45" s="2">
        <f>'[1]свод общий'!C203</f>
        <v>-105098292.74999982</v>
      </c>
      <c r="G45" s="2">
        <f>'[1]свод общий'!C191</f>
        <v>-534340758.5</v>
      </c>
      <c r="H45" s="2">
        <f>'[1]свод общий'!C211</f>
        <v>70911924</v>
      </c>
      <c r="I45" s="2">
        <f>'[1]свод общий'!C405</f>
        <v>4956109101.4400005</v>
      </c>
      <c r="J45" s="2">
        <f>'[1]свод общий'!C277</f>
        <v>5667390933.3100004</v>
      </c>
      <c r="K45" s="2">
        <f>'[1]свод общий'!C296</f>
        <v>2440512144.1400051</v>
      </c>
      <c r="L45" s="2">
        <f>'[1]свод общий'!C315</f>
        <v>3230742644.9199986</v>
      </c>
      <c r="M45" s="2">
        <f>'[1]свод общий'!C341</f>
        <v>9150754949.3000011</v>
      </c>
      <c r="N45" s="2">
        <f>'[1]свод общий'!C249</f>
        <v>-2101416658.7900004</v>
      </c>
      <c r="O45" s="2">
        <f>'[1]свод общий'!C258</f>
        <v>-902598541.67999947</v>
      </c>
      <c r="P45" s="2">
        <f>'[1]свод общий'!C218</f>
        <v>1408658148.0199986</v>
      </c>
      <c r="Q45" s="2">
        <f>'[1]свод общий'!C229</f>
        <v>1283945205.1300092</v>
      </c>
      <c r="R45" s="22">
        <f>'[1]свод общий'!C238</f>
        <v>-123446725.27999997</v>
      </c>
      <c r="S45" s="2"/>
      <c r="T45" s="40"/>
    </row>
    <row r="46" spans="1:20" x14ac:dyDescent="0.25">
      <c r="B46" s="39"/>
      <c r="C46" s="2">
        <f>C35-C45</f>
        <v>0</v>
      </c>
      <c r="D46" s="2">
        <f>D35-D45</f>
        <v>0</v>
      </c>
      <c r="E46" s="2">
        <f>E35-E45</f>
        <v>0</v>
      </c>
      <c r="F46" s="2">
        <f>F35-F45</f>
        <v>0</v>
      </c>
      <c r="G46" s="2">
        <f>G35-G45</f>
        <v>0</v>
      </c>
      <c r="J46" s="2">
        <f t="shared" ref="J46:P46" si="2">J35-J45</f>
        <v>0</v>
      </c>
      <c r="K46" s="2">
        <f t="shared" si="2"/>
        <v>0</v>
      </c>
      <c r="L46" s="2">
        <f t="shared" si="2"/>
        <v>0</v>
      </c>
      <c r="M46" s="2">
        <f t="shared" si="2"/>
        <v>0</v>
      </c>
      <c r="N46" s="2">
        <f t="shared" si="2"/>
        <v>0</v>
      </c>
      <c r="O46" s="2">
        <f t="shared" si="2"/>
        <v>0</v>
      </c>
      <c r="P46" s="2">
        <f t="shared" si="2"/>
        <v>0</v>
      </c>
      <c r="R46" s="2">
        <f>Q35-Q45</f>
        <v>0</v>
      </c>
      <c r="T46" s="40"/>
    </row>
    <row r="47" spans="1:20" x14ac:dyDescent="0.25">
      <c r="B47" s="39"/>
    </row>
    <row r="48" spans="1:20" x14ac:dyDescent="0.25">
      <c r="B48" s="39"/>
    </row>
    <row r="49" spans="2:2" x14ac:dyDescent="0.25">
      <c r="B49" s="39"/>
    </row>
    <row r="50" spans="2:2" x14ac:dyDescent="0.25">
      <c r="B50" s="39"/>
    </row>
    <row r="51" spans="2:2" x14ac:dyDescent="0.25">
      <c r="B51" s="39"/>
    </row>
    <row r="52" spans="2:2" x14ac:dyDescent="0.25">
      <c r="B52" s="39"/>
    </row>
    <row r="53" spans="2:2" x14ac:dyDescent="0.25">
      <c r="B53" s="39"/>
    </row>
    <row r="54" spans="2:2" x14ac:dyDescent="0.25">
      <c r="B54" s="39"/>
    </row>
    <row r="55" spans="2:2" x14ac:dyDescent="0.25">
      <c r="B55" s="39"/>
    </row>
    <row r="56" spans="2:2" x14ac:dyDescent="0.25">
      <c r="B56" s="39"/>
    </row>
    <row r="57" spans="2:2" x14ac:dyDescent="0.25">
      <c r="B57" s="39"/>
    </row>
  </sheetData>
  <mergeCells count="16">
    <mergeCell ref="E4:E5"/>
    <mergeCell ref="F4:F5"/>
    <mergeCell ref="G4:G5"/>
    <mergeCell ref="H4:H5"/>
    <mergeCell ref="I4:I5"/>
    <mergeCell ref="J4:L4"/>
    <mergeCell ref="T1:T4"/>
    <mergeCell ref="A3:A5"/>
    <mergeCell ref="B3:B5"/>
    <mergeCell ref="C3:H3"/>
    <mergeCell ref="J3:L3"/>
    <mergeCell ref="M3:M4"/>
    <mergeCell ref="N3:R4"/>
    <mergeCell ref="S3:S5"/>
    <mergeCell ref="C4:C5"/>
    <mergeCell ref="D4:D5"/>
  </mergeCells>
  <conditionalFormatting sqref="T35:T44 C36:R44 C35:Q35">
    <cfRule type="cellIs" priority="17" operator="lessThanOrEqual">
      <formula>0</formula>
    </cfRule>
  </conditionalFormatting>
  <conditionalFormatting sqref="S3 B35:B36 B40:B44">
    <cfRule type="cellIs" priority="14" operator="lessThanOrEqual">
      <formula>0</formula>
    </cfRule>
  </conditionalFormatting>
  <conditionalFormatting sqref="J22:K22 J6:K6 J16:K17 J8:K8 B45:B57 F17:F21 J10:K14 F7:F15 P15:P19 J19:K19 O11:O19 C6:C34 N6:P7 N9:O10 N8 T6:T34 N20:Q34 Q6:Q10 S6:S44">
    <cfRule type="cellIs" dxfId="13" priority="15" operator="lessThanOrEqual">
      <formula>#REF!</formula>
    </cfRule>
    <cfRule type="cellIs" priority="16" operator="lessThanOrEqual">
      <formula>#REF!</formula>
    </cfRule>
  </conditionalFormatting>
  <conditionalFormatting sqref="P8:P14 L10:M14 L19:M22 L16:M17 L8:M8 Q11:Q19 N11:N19">
    <cfRule type="cellIs" dxfId="11" priority="12" operator="lessThanOrEqual">
      <formula>#REF!</formula>
    </cfRule>
    <cfRule type="cellIs" priority="13" operator="lessThanOrEqual">
      <formula>#REF!</formula>
    </cfRule>
  </conditionalFormatting>
  <conditionalFormatting sqref="O8">
    <cfRule type="cellIs" dxfId="9" priority="10" operator="lessThanOrEqual">
      <formula>#REF!</formula>
    </cfRule>
    <cfRule type="cellIs" priority="11" operator="lessThanOrEqual">
      <formula>#REF!</formula>
    </cfRule>
  </conditionalFormatting>
  <conditionalFormatting sqref="L6">
    <cfRule type="cellIs" dxfId="7" priority="8" operator="lessThanOrEqual">
      <formula>#REF!</formula>
    </cfRule>
    <cfRule type="cellIs" priority="9" operator="lessThanOrEqual">
      <formula>#REF!</formula>
    </cfRule>
  </conditionalFormatting>
  <conditionalFormatting sqref="B37:B39">
    <cfRule type="cellIs" dxfId="5" priority="6" operator="lessThanOrEqual">
      <formula>#REF!</formula>
    </cfRule>
    <cfRule type="cellIs" priority="7" operator="lessThanOrEqual">
      <formula>#REF!</formula>
    </cfRule>
  </conditionalFormatting>
  <conditionalFormatting sqref="R35">
    <cfRule type="cellIs" priority="5" operator="lessThanOrEqual">
      <formula>0</formula>
    </cfRule>
  </conditionalFormatting>
  <conditionalFormatting sqref="R20:R34 R6:R10">
    <cfRule type="cellIs" dxfId="3" priority="3" operator="lessThanOrEqual">
      <formula>#REF!</formula>
    </cfRule>
    <cfRule type="cellIs" priority="4" operator="lessThanOrEqual">
      <formula>#REF!</formula>
    </cfRule>
  </conditionalFormatting>
  <conditionalFormatting sqref="R11:R19">
    <cfRule type="cellIs" dxfId="1" priority="1" operator="lessThanOrEqual">
      <formula>#REF!</formula>
    </cfRule>
    <cfRule type="cellIs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Нурлановна Галиева</dc:creator>
  <cp:lastModifiedBy>Алия Нурлановна Галиева</cp:lastModifiedBy>
  <dcterms:created xsi:type="dcterms:W3CDTF">2018-06-20T10:29:16Z</dcterms:created>
  <dcterms:modified xsi:type="dcterms:W3CDTF">2018-06-20T10:29:59Z</dcterms:modified>
</cp:coreProperties>
</file>